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toresearch-my.sharepoint.com/personal/jurgen_buekers_vito_be/Documents/U_drive/ETC H&amp;E/2023/PFAS/"/>
    </mc:Choice>
  </mc:AlternateContent>
  <xr:revisionPtr revIDLastSave="1239" documentId="8_{8D229F25-F92C-4DAA-A067-2B8DFA5AD557}" xr6:coauthVersionLast="45" xr6:coauthVersionMax="45" xr10:uidLastSave="{62BA37F5-1A77-4FA6-A9DC-C75348291976}"/>
  <bookViews>
    <workbookView xWindow="-120" yWindow="-120" windowWidth="25440" windowHeight="15390" tabRatio="900" activeTab="7" xr2:uid="{BCDE994C-A671-4F38-82CE-EE0AB6522E56}"/>
  </bookViews>
  <sheets>
    <sheet name="Exposure_HBM4EU" sheetId="4" r:id="rId1"/>
    <sheet name="Eurostat_pop_2021" sheetId="11" r:id="rId2"/>
    <sheet name="Euro per IQ point" sheetId="6" r:id="rId3"/>
    <sheet name="Hypertension" sheetId="1" r:id="rId4"/>
    <sheet name="SGA" sheetId="2" r:id="rId5"/>
    <sheet name="SGA_alternative_calculation" sheetId="9" r:id="rId6"/>
    <sheet name="Hospitalizations" sheetId="3" r:id="rId7"/>
    <sheet name="Results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9" l="1"/>
  <c r="D31" i="9"/>
  <c r="D29" i="9"/>
  <c r="H86" i="12"/>
  <c r="H87" i="12"/>
  <c r="H85" i="12"/>
  <c r="G86" i="12"/>
  <c r="G87" i="12"/>
  <c r="G85" i="12"/>
  <c r="E94" i="12"/>
  <c r="E93" i="12"/>
  <c r="E91" i="12"/>
  <c r="E90" i="12"/>
  <c r="E89" i="12"/>
  <c r="E88" i="12"/>
  <c r="E87" i="12"/>
  <c r="E86" i="12"/>
  <c r="E85" i="12"/>
  <c r="D94" i="12"/>
  <c r="D93" i="12"/>
  <c r="D91" i="12"/>
  <c r="D90" i="12"/>
  <c r="D89" i="12"/>
  <c r="D88" i="12"/>
  <c r="D87" i="12"/>
  <c r="D86" i="12"/>
  <c r="D85" i="12"/>
  <c r="F83" i="12"/>
  <c r="F84" i="12"/>
  <c r="F85" i="12"/>
  <c r="F86" i="12"/>
  <c r="F87" i="12"/>
  <c r="F82" i="12"/>
  <c r="C83" i="12"/>
  <c r="C84" i="12"/>
  <c r="C85" i="12"/>
  <c r="C86" i="12"/>
  <c r="C87" i="12"/>
  <c r="C82" i="12"/>
  <c r="H67" i="12"/>
  <c r="G67" i="12"/>
  <c r="H68" i="12"/>
  <c r="H69" i="12"/>
  <c r="G68" i="12"/>
  <c r="G69" i="12"/>
  <c r="F65" i="12"/>
  <c r="F66" i="12"/>
  <c r="F67" i="12"/>
  <c r="F68" i="12"/>
  <c r="F69" i="12"/>
  <c r="F64" i="12"/>
  <c r="D76" i="12"/>
  <c r="D75" i="12"/>
  <c r="D73" i="12"/>
  <c r="D72" i="12"/>
  <c r="D71" i="12"/>
  <c r="D70" i="12"/>
  <c r="D69" i="12"/>
  <c r="D68" i="12"/>
  <c r="D67" i="12"/>
  <c r="C65" i="12"/>
  <c r="C66" i="12"/>
  <c r="C67" i="12"/>
  <c r="C68" i="12"/>
  <c r="C69" i="12"/>
  <c r="C64" i="12"/>
  <c r="C12" i="3" l="1"/>
  <c r="D12" i="3"/>
  <c r="E12" i="3"/>
  <c r="F12" i="3"/>
  <c r="G12" i="3"/>
  <c r="H12" i="3"/>
  <c r="B12" i="3"/>
  <c r="D11" i="1"/>
  <c r="E11" i="1"/>
  <c r="F11" i="1"/>
  <c r="G11" i="1"/>
  <c r="H11" i="1"/>
  <c r="I11" i="1"/>
  <c r="C11" i="1"/>
  <c r="K47" i="12" l="1"/>
  <c r="L47" i="12"/>
  <c r="M47" i="12"/>
  <c r="K48" i="12"/>
  <c r="L48" i="12"/>
  <c r="M48" i="12"/>
  <c r="K49" i="12"/>
  <c r="L49" i="12"/>
  <c r="M49" i="12"/>
  <c r="K50" i="12"/>
  <c r="L50" i="12"/>
  <c r="M50" i="12"/>
  <c r="K51" i="12"/>
  <c r="L51" i="12"/>
  <c r="M51" i="12"/>
  <c r="K52" i="12"/>
  <c r="L52" i="12"/>
  <c r="M52" i="12"/>
  <c r="K53" i="12"/>
  <c r="L53" i="12"/>
  <c r="M53" i="12"/>
  <c r="K54" i="12"/>
  <c r="L54" i="12"/>
  <c r="M54" i="12"/>
  <c r="K56" i="12"/>
  <c r="L56" i="12"/>
  <c r="M56" i="12"/>
  <c r="K57" i="12"/>
  <c r="L57" i="12"/>
  <c r="M57" i="12"/>
  <c r="K58" i="12"/>
  <c r="L58" i="12"/>
  <c r="M58" i="12"/>
  <c r="L46" i="12"/>
  <c r="M46" i="12"/>
  <c r="K46" i="12"/>
  <c r="L8" i="2" l="1"/>
  <c r="E8" i="2"/>
  <c r="K36" i="12" l="1"/>
  <c r="L36" i="12"/>
  <c r="M36" i="12"/>
  <c r="K32" i="12"/>
  <c r="L32" i="12"/>
  <c r="M32" i="12"/>
  <c r="K34" i="12"/>
  <c r="L34" i="12"/>
  <c r="M34" i="12"/>
  <c r="K33" i="12"/>
  <c r="L33" i="12"/>
  <c r="M33" i="12"/>
  <c r="K30" i="12"/>
  <c r="L30" i="12"/>
  <c r="M30" i="12"/>
  <c r="K35" i="12"/>
  <c r="L35" i="12"/>
  <c r="M35" i="12"/>
  <c r="K31" i="12"/>
  <c r="L31" i="12"/>
  <c r="M31" i="12"/>
  <c r="K28" i="12"/>
  <c r="L28" i="12"/>
  <c r="M28" i="12"/>
  <c r="K38" i="12"/>
  <c r="L38" i="12"/>
  <c r="M38" i="12"/>
  <c r="K39" i="12"/>
  <c r="L39" i="12"/>
  <c r="M39" i="12"/>
  <c r="K40" i="12"/>
  <c r="L40" i="12"/>
  <c r="M40" i="12"/>
  <c r="L29" i="12"/>
  <c r="M29" i="12"/>
  <c r="K29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L17" i="12"/>
  <c r="M17" i="12"/>
  <c r="K17" i="12"/>
  <c r="K6" i="12"/>
  <c r="K7" i="12"/>
  <c r="L7" i="12"/>
  <c r="M7" i="12"/>
  <c r="K8" i="12"/>
  <c r="L8" i="12"/>
  <c r="M8" i="12"/>
  <c r="K9" i="12"/>
  <c r="L9" i="12"/>
  <c r="M9" i="12"/>
  <c r="K10" i="12"/>
  <c r="L10" i="12"/>
  <c r="M10" i="12"/>
  <c r="K11" i="12"/>
  <c r="L11" i="12"/>
  <c r="M11" i="12"/>
  <c r="L6" i="12"/>
  <c r="M6" i="12"/>
  <c r="HC18" i="11" l="1"/>
  <c r="HC19" i="11"/>
  <c r="HC20" i="11"/>
  <c r="HC21" i="11"/>
  <c r="HC22" i="11"/>
  <c r="HC23" i="11"/>
  <c r="HC24" i="11"/>
  <c r="HC25" i="11"/>
  <c r="HC26" i="11"/>
  <c r="HC27" i="11"/>
  <c r="HC28" i="11"/>
  <c r="HC29" i="11"/>
  <c r="HC30" i="11"/>
  <c r="HC31" i="11"/>
  <c r="HC32" i="11"/>
  <c r="HC33" i="11"/>
  <c r="HC34" i="11"/>
  <c r="HC35" i="11"/>
  <c r="HC36" i="11"/>
  <c r="HC37" i="11"/>
  <c r="HC38" i="11"/>
  <c r="HC39" i="11"/>
  <c r="HC40" i="11"/>
  <c r="HC41" i="11"/>
  <c r="HC42" i="11"/>
  <c r="HC43" i="11"/>
  <c r="HC44" i="11"/>
  <c r="HC45" i="11"/>
  <c r="HC46" i="11"/>
  <c r="HC47" i="11"/>
  <c r="HC48" i="11"/>
  <c r="HC49" i="11"/>
  <c r="HC50" i="11"/>
  <c r="HC51" i="11"/>
  <c r="HC52" i="11"/>
  <c r="HC53" i="11"/>
  <c r="HC54" i="11"/>
  <c r="HC55" i="11"/>
  <c r="HC56" i="11"/>
  <c r="HC57" i="11"/>
  <c r="HC58" i="11"/>
  <c r="HC59" i="11"/>
  <c r="HC60" i="11"/>
  <c r="HC61" i="11"/>
  <c r="HC62" i="11"/>
  <c r="HC63" i="11"/>
  <c r="HC64" i="11"/>
  <c r="HC65" i="11"/>
  <c r="HC66" i="11"/>
  <c r="HC67" i="11"/>
  <c r="HC68" i="11"/>
  <c r="HC69" i="11"/>
  <c r="HC70" i="11"/>
  <c r="HC17" i="11"/>
  <c r="HB18" i="11"/>
  <c r="HB19" i="11"/>
  <c r="HB20" i="11"/>
  <c r="HB21" i="11"/>
  <c r="HB22" i="11"/>
  <c r="HB23" i="11"/>
  <c r="HB24" i="11"/>
  <c r="HB25" i="11"/>
  <c r="HB26" i="11"/>
  <c r="HB27" i="11"/>
  <c r="HB28" i="11"/>
  <c r="HB29" i="11"/>
  <c r="HB30" i="11"/>
  <c r="HB31" i="11"/>
  <c r="HB32" i="11"/>
  <c r="HB33" i="11"/>
  <c r="HB34" i="11"/>
  <c r="HB35" i="11"/>
  <c r="HB36" i="11"/>
  <c r="HB37" i="11"/>
  <c r="HB38" i="11"/>
  <c r="HB39" i="11"/>
  <c r="HB40" i="11"/>
  <c r="HB41" i="11"/>
  <c r="HB42" i="11"/>
  <c r="HB43" i="11"/>
  <c r="HB44" i="11"/>
  <c r="HB45" i="11"/>
  <c r="HB46" i="11"/>
  <c r="HB47" i="11"/>
  <c r="HB48" i="11"/>
  <c r="HB49" i="11"/>
  <c r="HB50" i="11"/>
  <c r="HB51" i="11"/>
  <c r="HB52" i="11"/>
  <c r="HB53" i="11"/>
  <c r="HB54" i="11"/>
  <c r="HB55" i="11"/>
  <c r="HB56" i="11"/>
  <c r="HB57" i="11"/>
  <c r="HB58" i="11"/>
  <c r="HB59" i="11"/>
  <c r="HB60" i="11"/>
  <c r="HB61" i="11"/>
  <c r="HB62" i="11"/>
  <c r="HB63" i="11"/>
  <c r="HB64" i="11"/>
  <c r="HB65" i="11"/>
  <c r="HB66" i="11"/>
  <c r="HB67" i="11"/>
  <c r="HB68" i="11"/>
  <c r="HB69" i="11"/>
  <c r="HB70" i="11"/>
  <c r="HB17" i="11"/>
  <c r="HA18" i="11"/>
  <c r="HA19" i="11"/>
  <c r="HA20" i="11"/>
  <c r="HA21" i="11"/>
  <c r="HA22" i="11"/>
  <c r="HA23" i="11"/>
  <c r="HA24" i="11"/>
  <c r="HA25" i="11"/>
  <c r="HA26" i="11"/>
  <c r="HA27" i="11"/>
  <c r="HA28" i="11"/>
  <c r="HA29" i="11"/>
  <c r="HA30" i="11"/>
  <c r="HA31" i="11"/>
  <c r="HA32" i="11"/>
  <c r="HA33" i="11"/>
  <c r="HA34" i="11"/>
  <c r="HA35" i="11"/>
  <c r="HA36" i="11"/>
  <c r="HA37" i="11"/>
  <c r="HA38" i="11"/>
  <c r="HA39" i="11"/>
  <c r="HA40" i="11"/>
  <c r="HA41" i="11"/>
  <c r="HA42" i="11"/>
  <c r="HA43" i="11"/>
  <c r="HA44" i="11"/>
  <c r="HA45" i="11"/>
  <c r="HA46" i="11"/>
  <c r="HA47" i="11"/>
  <c r="HA48" i="11"/>
  <c r="HA49" i="11"/>
  <c r="HA50" i="11"/>
  <c r="HA51" i="11"/>
  <c r="HA52" i="11"/>
  <c r="HA53" i="11"/>
  <c r="HA54" i="11"/>
  <c r="HA55" i="11"/>
  <c r="HA56" i="11"/>
  <c r="HA57" i="11"/>
  <c r="HA58" i="11"/>
  <c r="HA59" i="11"/>
  <c r="HA60" i="11"/>
  <c r="HA61" i="11"/>
  <c r="HA62" i="11"/>
  <c r="HA63" i="11"/>
  <c r="HA64" i="11"/>
  <c r="HA65" i="11"/>
  <c r="HA66" i="11"/>
  <c r="HA67" i="11"/>
  <c r="HA68" i="11"/>
  <c r="HA69" i="11"/>
  <c r="HA70" i="11"/>
  <c r="HA17" i="11"/>
  <c r="B15" i="3"/>
  <c r="B16" i="3" s="1"/>
  <c r="J21" i="9" l="1"/>
  <c r="J26" i="9" s="1"/>
  <c r="I21" i="9"/>
  <c r="I26" i="9" s="1"/>
  <c r="H21" i="9"/>
  <c r="H26" i="9" s="1"/>
  <c r="G21" i="9"/>
  <c r="G26" i="9" s="1"/>
  <c r="F21" i="9"/>
  <c r="F26" i="9" s="1"/>
  <c r="E21" i="9"/>
  <c r="E26" i="9" s="1"/>
  <c r="D21" i="9"/>
  <c r="W20" i="9"/>
  <c r="J22" i="9" s="1"/>
  <c r="J23" i="9" s="1"/>
  <c r="V20" i="9"/>
  <c r="U20" i="9"/>
  <c r="T20" i="9"/>
  <c r="S20" i="9"/>
  <c r="R20" i="9"/>
  <c r="Q20" i="9"/>
  <c r="D22" i="9" s="1"/>
  <c r="D23" i="9" s="1"/>
  <c r="L8" i="9"/>
  <c r="E8" i="9"/>
  <c r="H22" i="9" l="1"/>
  <c r="H23" i="9" s="1"/>
  <c r="F22" i="9"/>
  <c r="F23" i="9" s="1"/>
  <c r="D24" i="9"/>
  <c r="D25" i="9" s="1"/>
  <c r="J24" i="9"/>
  <c r="J25" i="9" s="1"/>
  <c r="I22" i="9"/>
  <c r="I23" i="9" s="1"/>
  <c r="E22" i="9"/>
  <c r="E23" i="9" s="1"/>
  <c r="G22" i="9"/>
  <c r="G23" i="9" s="1"/>
  <c r="D26" i="9"/>
  <c r="R20" i="2"/>
  <c r="S20" i="2"/>
  <c r="T20" i="2"/>
  <c r="U20" i="2"/>
  <c r="V20" i="2"/>
  <c r="W20" i="2"/>
  <c r="Q20" i="2"/>
  <c r="F24" i="9" l="1"/>
  <c r="F25" i="9" s="1"/>
  <c r="H24" i="9"/>
  <c r="H25" i="9" s="1"/>
  <c r="I24" i="9"/>
  <c r="I25" i="9" s="1"/>
  <c r="G24" i="9"/>
  <c r="G25" i="9" s="1"/>
  <c r="E24" i="9"/>
  <c r="E25" i="9" s="1"/>
  <c r="D27" i="9"/>
  <c r="B10" i="3"/>
  <c r="C15" i="3"/>
  <c r="C16" i="3" s="1"/>
  <c r="H15" i="3"/>
  <c r="H16" i="3" s="1"/>
  <c r="G15" i="3"/>
  <c r="G16" i="3" s="1"/>
  <c r="F15" i="3"/>
  <c r="F16" i="3" s="1"/>
  <c r="E15" i="3"/>
  <c r="E16" i="3" s="1"/>
  <c r="D15" i="3"/>
  <c r="D16" i="3" s="1"/>
  <c r="H10" i="3"/>
  <c r="G10" i="3"/>
  <c r="F10" i="3"/>
  <c r="E10" i="3"/>
  <c r="D10" i="3"/>
  <c r="C10" i="3"/>
  <c r="D28" i="9" l="1"/>
  <c r="D33" i="9" s="1"/>
  <c r="H11" i="3"/>
  <c r="H13" i="3"/>
  <c r="H17" i="3" s="1"/>
  <c r="C11" i="3"/>
  <c r="C13" i="3"/>
  <c r="C17" i="3" s="1"/>
  <c r="D11" i="3"/>
  <c r="D13" i="3"/>
  <c r="D17" i="3" s="1"/>
  <c r="E11" i="3"/>
  <c r="E13" i="3"/>
  <c r="E17" i="3" s="1"/>
  <c r="F11" i="3"/>
  <c r="F13" i="3"/>
  <c r="F17" i="3" s="1"/>
  <c r="G11" i="3"/>
  <c r="G13" i="3"/>
  <c r="G17" i="3" s="1"/>
  <c r="B11" i="3"/>
  <c r="J16" i="3"/>
  <c r="B13" i="3" l="1"/>
  <c r="B14" i="3" l="1"/>
  <c r="B17" i="3"/>
  <c r="B18" i="3" s="1"/>
  <c r="J21" i="2"/>
  <c r="J26" i="2" s="1"/>
  <c r="I21" i="2"/>
  <c r="I26" i="2" s="1"/>
  <c r="H21" i="2"/>
  <c r="H26" i="2" s="1"/>
  <c r="G21" i="2"/>
  <c r="G26" i="2" s="1"/>
  <c r="F21" i="2"/>
  <c r="F26" i="2" s="1"/>
  <c r="E21" i="2"/>
  <c r="E26" i="2" s="1"/>
  <c r="D21" i="2"/>
  <c r="D26" i="2" s="1"/>
  <c r="J22" i="2"/>
  <c r="J23" i="2" s="1"/>
  <c r="D22" i="2"/>
  <c r="D23" i="2" s="1"/>
  <c r="B22" i="3" l="1"/>
  <c r="B20" i="3"/>
  <c r="J24" i="2"/>
  <c r="J25" i="2" s="1"/>
  <c r="G22" i="2"/>
  <c r="G23" i="2" s="1"/>
  <c r="F22" i="2"/>
  <c r="F23" i="2" s="1"/>
  <c r="H22" i="2"/>
  <c r="H23" i="2" s="1"/>
  <c r="E22" i="2"/>
  <c r="E23" i="2" s="1"/>
  <c r="I22" i="2"/>
  <c r="I23" i="2" s="1"/>
  <c r="D24" i="2"/>
  <c r="D25" i="2" s="1"/>
  <c r="D27" i="2"/>
  <c r="I13" i="1"/>
  <c r="H13" i="1"/>
  <c r="G13" i="1"/>
  <c r="F13" i="1"/>
  <c r="E13" i="1"/>
  <c r="D13" i="1"/>
  <c r="C13" i="1"/>
  <c r="C14" i="1" s="1"/>
  <c r="N36" i="1"/>
  <c r="N37" i="1"/>
  <c r="N34" i="1"/>
  <c r="O34" i="1" s="1"/>
  <c r="N33" i="1"/>
  <c r="O33" i="1" s="1"/>
  <c r="N30" i="1"/>
  <c r="N28" i="1"/>
  <c r="N32" i="1" s="1"/>
  <c r="O32" i="1" s="1"/>
  <c r="N27" i="1"/>
  <c r="N31" i="1" s="1"/>
  <c r="O31" i="1" s="1"/>
  <c r="O37" i="1"/>
  <c r="O36" i="1"/>
  <c r="O30" i="1"/>
  <c r="O29" i="1"/>
  <c r="O28" i="1"/>
  <c r="O26" i="1"/>
  <c r="I24" i="2" l="1"/>
  <c r="I25" i="2" s="1"/>
  <c r="H24" i="2"/>
  <c r="H25" i="2" s="1"/>
  <c r="G24" i="2"/>
  <c r="G25" i="2" s="1"/>
  <c r="F24" i="2"/>
  <c r="F25" i="2" s="1"/>
  <c r="E24" i="2"/>
  <c r="E25" i="2" s="1"/>
  <c r="O27" i="1"/>
  <c r="N35" i="1"/>
  <c r="O35" i="1" s="1"/>
  <c r="D28" i="2" l="1"/>
  <c r="D37" i="2" s="1"/>
  <c r="I14" i="1"/>
  <c r="H14" i="1"/>
  <c r="G14" i="1"/>
  <c r="F14" i="1"/>
  <c r="E14" i="1"/>
  <c r="D14" i="1"/>
  <c r="I10" i="1"/>
  <c r="G10" i="1"/>
  <c r="F10" i="1"/>
  <c r="C10" i="1"/>
  <c r="I12" i="1" l="1"/>
  <c r="I15" i="1" s="1"/>
  <c r="I17" i="1" s="1"/>
  <c r="G12" i="1"/>
  <c r="G15" i="1" s="1"/>
  <c r="G17" i="1" s="1"/>
  <c r="F12" i="1"/>
  <c r="F15" i="1" s="1"/>
  <c r="F17" i="1" s="1"/>
  <c r="D30" i="2"/>
  <c r="D34" i="2" s="1"/>
  <c r="D35" i="2" s="1"/>
  <c r="C12" i="1"/>
  <c r="C15" i="1" s="1"/>
  <c r="C17" i="1" s="1"/>
  <c r="H10" i="1"/>
  <c r="D10" i="1"/>
  <c r="E10" i="1"/>
  <c r="H12" i="1" l="1"/>
  <c r="H15" i="1" s="1"/>
  <c r="H17" i="1" s="1"/>
  <c r="D12" i="1"/>
  <c r="D15" i="1" s="1"/>
  <c r="E12" i="1"/>
  <c r="E15" i="1" s="1"/>
  <c r="E17" i="1" s="1"/>
  <c r="C16" i="1" l="1"/>
  <c r="D17" i="1"/>
  <c r="C18" i="1" s="1"/>
  <c r="C20" i="1" s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tc={E11E0EEE-F37D-4A98-B5AC-0A806D0F9F6D}</author>
  </authors>
  <commentList>
    <comment ref="C32" authorId="0" shapeId="0" xr:uid="{E11E0EEE-F37D-4A98-B5AC-0A806D0F9F6D}">
      <text>
        <t>[Threaded comment]
Your version of Excel allows you to read this threaded comment; however, any edits to it will get removed if the file is opened in a newer version of Excel. Learn more: https://go.microsoft.com/fwlink/?linkid=870924
Comment:
    Kasotis: The Global Burden of Disease project uses an approach
that calculates disability-adjusted life-year (DALY),
where valuations of $50 000 per DALY are used to
calculate the costs of clinically significant morbidities
such as intellectual disability
and
http://en.opasnet.org/w/DALY_to_money_conversion#:~:text=One%20DALY%20is%20estimated%20to,something%20between%2030%2D60k%E2%82%AC.</t>
      </text>
    </comment>
  </commentList>
</comments>
</file>

<file path=xl/sharedStrings.xml><?xml version="1.0" encoding="utf-8"?>
<sst xmlns="http://schemas.openxmlformats.org/spreadsheetml/2006/main" count="8826" uniqueCount="421">
  <si>
    <t>P5</t>
  </si>
  <si>
    <t>P10</t>
  </si>
  <si>
    <t>P25</t>
  </si>
  <si>
    <t>P50</t>
  </si>
  <si>
    <t>P75</t>
  </si>
  <si>
    <t>P90</t>
  </si>
  <si>
    <t>P95</t>
  </si>
  <si>
    <t>P0-P10</t>
  </si>
  <si>
    <t>P10-P25</t>
  </si>
  <si>
    <t>P25-P50</t>
  </si>
  <si>
    <t>P50-P75</t>
  </si>
  <si>
    <t>P75-P90</t>
  </si>
  <si>
    <t>P90-P95</t>
  </si>
  <si>
    <t>&gt;P95</t>
  </si>
  <si>
    <t>PFOA (µg/L)</t>
  </si>
  <si>
    <t>DALYS</t>
  </si>
  <si>
    <t>P05</t>
  </si>
  <si>
    <t>Exposure used (Fill in)</t>
  </si>
  <si>
    <t>Exposure effect Min et al.</t>
  </si>
  <si>
    <t>central</t>
  </si>
  <si>
    <t>95%LL</t>
  </si>
  <si>
    <t>95%UL</t>
  </si>
  <si>
    <t>log_PFOA</t>
  </si>
  <si>
    <t>OR</t>
  </si>
  <si>
    <t>y=2.4119*log PFOA (in µg/L) -0.0045</t>
  </si>
  <si>
    <t>y=1.1825*log PFOA (in µg/L) + 0.4128</t>
  </si>
  <si>
    <t>y=4.0353*logPFOA (in µg/L) -0.5417</t>
  </si>
  <si>
    <t>Population &gt; 20y</t>
  </si>
  <si>
    <t xml:space="preserve">Loss of 10 years due to hypertension or cardiovascular disease sterfgeval </t>
  </si>
  <si>
    <t>Percentile</t>
  </si>
  <si>
    <t>OR as proxy for RR</t>
  </si>
  <si>
    <t>AF in percentile</t>
  </si>
  <si>
    <t>Number of adults in percentile</t>
  </si>
  <si>
    <t>New cases hypertension/year</t>
  </si>
  <si>
    <t>New hypertension cases associated with PFOA</t>
  </si>
  <si>
    <t>Total number of new cases associated with PFOA</t>
  </si>
  <si>
    <t>Mortality cases</t>
  </si>
  <si>
    <t>Total mortality cases</t>
  </si>
  <si>
    <t>AF hypertension</t>
  </si>
  <si>
    <t>Country</t>
  </si>
  <si>
    <t>Data.collection</t>
  </si>
  <si>
    <t>Biomarker</t>
  </si>
  <si>
    <t>N</t>
  </si>
  <si>
    <t>Mean</t>
  </si>
  <si>
    <t>SD</t>
  </si>
  <si>
    <t>Geomean</t>
  </si>
  <si>
    <t>FREQ.samplingyear</t>
  </si>
  <si>
    <t>Germany</t>
  </si>
  <si>
    <t>T_UBA_GerES V</t>
  </si>
  <si>
    <t>pfoa</t>
  </si>
  <si>
    <t>2014, N = 28; 2015, N = 113; 2016, N = 132; 2017, N = 27</t>
  </si>
  <si>
    <t>Norway</t>
  </si>
  <si>
    <t>T_NIPH_NEB II</t>
  </si>
  <si>
    <t>2016, N = 162; 2017, N = 15</t>
  </si>
  <si>
    <t>France</t>
  </si>
  <si>
    <t>T_ANSP_ESTEBAN</t>
  </si>
  <si>
    <t>2014, N = 18; 2015, N = 107; 2016, N = 18</t>
  </si>
  <si>
    <t>Slovakia</t>
  </si>
  <si>
    <t>T_SZU_PCB cohort follow-up</t>
  </si>
  <si>
    <t>2019, N = 276; 2020, N = 16</t>
  </si>
  <si>
    <t>Slovenia</t>
  </si>
  <si>
    <t>T_JSI_SLO CRP</t>
  </si>
  <si>
    <t>2018, N = 94</t>
  </si>
  <si>
    <t>Greece</t>
  </si>
  <si>
    <t>T_AUTH_CROME</t>
  </si>
  <si>
    <t>2020, N = 22; 2021, N = 30</t>
  </si>
  <si>
    <t>Sweden</t>
  </si>
  <si>
    <t>T_NFA_Riksmaten Ungdom</t>
  </si>
  <si>
    <t>2016, N = 139; 2017, N = 161</t>
  </si>
  <si>
    <t>Spain</t>
  </si>
  <si>
    <t>T_ISCIII_BEA</t>
  </si>
  <si>
    <t>2017, N = 223; 2018, N = 76</t>
  </si>
  <si>
    <t>Belgium</t>
  </si>
  <si>
    <t>T_VITO_FLEHS IV</t>
  </si>
  <si>
    <t>2017, N = 77; 2018, N = 223</t>
  </si>
  <si>
    <t>pfos</t>
  </si>
  <si>
    <t>Germany including former GDR</t>
  </si>
  <si>
    <t>Aligned studies HBM4EU</t>
  </si>
  <si>
    <t>PFOA</t>
  </si>
  <si>
    <t>=1200-300=900 ng/L</t>
  </si>
  <si>
    <t>Effect per ng/L</t>
  </si>
  <si>
    <t>µg/L</t>
  </si>
  <si>
    <t>PAF</t>
  </si>
  <si>
    <t>DALYs</t>
  </si>
  <si>
    <t>AF SGA</t>
  </si>
  <si>
    <t>OR per interquartile</t>
  </si>
  <si>
    <t>95% CI (0.97 tot 2.76)</t>
  </si>
  <si>
    <t>Interquartile distance</t>
  </si>
  <si>
    <t>Small for gestational age and IQ loss</t>
  </si>
  <si>
    <t>300 to 1200 ng/L</t>
  </si>
  <si>
    <t>Assumpton linearity</t>
  </si>
  <si>
    <t>No effect under 300 ng/L calculated</t>
  </si>
  <si>
    <t>Maximum placed on estimate based on exposure effect association</t>
  </si>
  <si>
    <t>Prevalence SGA</t>
  </si>
  <si>
    <t>Exposure used (fill in)</t>
  </si>
  <si>
    <t>Births/year</t>
  </si>
  <si>
    <t>Exposure reduced by 40% for taking into account placental transfer</t>
  </si>
  <si>
    <t>Births in percentile</t>
  </si>
  <si>
    <t>Exposure (ng/L)</t>
  </si>
  <si>
    <t>change effect per ng/L for estimating CI</t>
  </si>
  <si>
    <t>RR (underestimate)</t>
  </si>
  <si>
    <t>Weighted IQ loss per case (Eves et al., 2020)</t>
  </si>
  <si>
    <t>Euro/IQ point (Bellanger et al., 2013; lifetime cost; euro 2008)</t>
  </si>
  <si>
    <t>Change depending on country</t>
  </si>
  <si>
    <t>Costs/year (Euro 2008)</t>
  </si>
  <si>
    <t>Euro/DALY for intellecutal disability (Kasotis et al. 2020 and opasnet)</t>
  </si>
  <si>
    <t>Euro/IQ point</t>
  </si>
  <si>
    <t>Bellanger et al. 2013</t>
  </si>
  <si>
    <t>Change equation for estimating CI</t>
  </si>
  <si>
    <t>Change equation for estimating confidence interval</t>
  </si>
  <si>
    <t>LOQ</t>
  </si>
  <si>
    <t xml:space="preserve">Dataset: </t>
  </si>
  <si>
    <t xml:space="preserve">Last updated: </t>
  </si>
  <si>
    <t>Time frequency</t>
  </si>
  <si>
    <t>Annual</t>
  </si>
  <si>
    <t>Unit of measure</t>
  </si>
  <si>
    <t>Number</t>
  </si>
  <si>
    <t>Sex</t>
  </si>
  <si>
    <t>Total</t>
  </si>
  <si>
    <t>TIME</t>
  </si>
  <si>
    <t/>
  </si>
  <si>
    <t>AGE (Labels)</t>
  </si>
  <si>
    <t>Less than 1 year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</si>
  <si>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</si>
  <si>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</si>
  <si>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</si>
  <si>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</si>
  <si>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</si>
  <si>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</si>
  <si>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</si>
  <si>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</si>
  <si>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</si>
  <si>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</si>
  <si>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</si>
  <si>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</si>
  <si>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</si>
  <si>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</si>
  <si>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</si>
  <si>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</si>
  <si>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</si>
  <si>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</si>
  <si>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</si>
  <si>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</si>
  <si>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</si>
  <si>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</si>
  <si>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</si>
  <si>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</si>
  <si>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</si>
  <si>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</si>
  <si>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</si>
  <si>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</si>
  <si>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</si>
  <si>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</si>
  <si>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</si>
  <si>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</si>
  <si>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</si>
  <si>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</si>
  <si>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</si>
  <si>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</si>
  <si>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</si>
  <si>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</si>
  <si>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</si>
  <si>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</si>
  <si>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</si>
  <si>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</si>
  <si>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</si>
  <si>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</si>
  <si>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</si>
  <si>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</si>
  <si>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</si>
  <si>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</si>
  <si>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</si>
  <si>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</si>
  <si>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</si>
  <si>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</si>
  <si>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</si>
  <si>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</si>
  <si>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</si>
  <si>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</si>
  <si>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</si>
  <si>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</si>
  <si>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</si>
  <si>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</si>
  <si>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</si>
  <si>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</si>
  <si>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</si>
  <si>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</si>
  <si>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</si>
  <si>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</si>
  <si>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</si>
  <si>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</si>
  <si>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</si>
  <si>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</si>
  <si>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</si>
  <si>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</si>
  <si>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</si>
  <si>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</si>
  <si>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</si>
  <si>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</si>
  <si>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</si>
  <si>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</si>
  <si>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</si>
  <si>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</si>
  <si>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</si>
  <si>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</si>
  <si>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</si>
  <si>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</si>
  <si>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</si>
  <si>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</si>
  <si>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</si>
  <si>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</si>
  <si>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</si>
  <si>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</si>
  <si>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</si>
  <si>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</si>
  <si>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</si>
  <si>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</si>
  <si>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</si>
  <si>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</si>
  <si>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</si>
  <si>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</t>
  </si>
  <si>
    <t>99 years</t>
  </si>
  <si>
    <t>Open-ended age class</t>
  </si>
  <si>
    <t>Unknown</t>
  </si>
  <si>
    <t>GEO (Labels)</t>
  </si>
  <si>
    <t>European Union - 27 countries (from 2020)</t>
  </si>
  <si>
    <t>ep</t>
  </si>
  <si>
    <t>p</t>
  </si>
  <si>
    <t>European Union - 28 countries (2013-2020)</t>
  </si>
  <si>
    <t>:</t>
  </si>
  <si>
    <t>European Union - 27 countries (2007-2013)</t>
  </si>
  <si>
    <t>Euro area - 18 countries (2014)</t>
  </si>
  <si>
    <t>Bulgaria</t>
  </si>
  <si>
    <t>Czechia</t>
  </si>
  <si>
    <t>Denmark</t>
  </si>
  <si>
    <t>Germany (until 1990 former territory of the FRG)</t>
  </si>
  <si>
    <t>Estonia</t>
  </si>
  <si>
    <t>Ireland</t>
  </si>
  <si>
    <t>France (metropolitan)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</si>
  <si>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</si>
  <si>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</si>
  <si>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</si>
  <si>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</si>
  <si>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</si>
  <si>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</si>
  <si>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</si>
  <si>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</si>
  <si>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</si>
  <si>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</si>
  <si>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</si>
  <si>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</si>
  <si>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</si>
  <si>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e</t>
  </si>
  <si>
    <t>Finland</t>
  </si>
  <si>
    <t>European Economic Area (EU28 - 2013-2020 and IS, LI, NO)</t>
  </si>
  <si>
    <t>European Economic Area (EU27 - 2007-2013 and IS, LI, NO)</t>
  </si>
  <si>
    <t>European Free Trade Association</t>
  </si>
  <si>
    <t>Iceland</t>
  </si>
  <si>
    <t>Liechtenstein</t>
  </si>
  <si>
    <t>Switzerland</t>
  </si>
  <si>
    <t>United Kingdom</t>
  </si>
  <si>
    <t>Montenegro</t>
  </si>
  <si>
    <t>North Macedonia</t>
  </si>
  <si>
    <t>Albania</t>
  </si>
  <si>
    <t>Serbia</t>
  </si>
  <si>
    <t>Andorra</t>
  </si>
  <si>
    <t>Belarus</t>
  </si>
  <si>
    <t>Bosnia and Herzegovina</t>
  </si>
  <si>
    <t>Kosovo (under United Nations Security Council Resolution 1244/99)</t>
  </si>
  <si>
    <t>Moldova</t>
  </si>
  <si>
    <t>Monaco</t>
  </si>
  <si>
    <t>Russia</t>
  </si>
  <si>
    <t>San Marino</t>
  </si>
  <si>
    <t>Ukraine</t>
  </si>
  <si>
    <t>Armenia</t>
  </si>
  <si>
    <t>Azerbaijan</t>
  </si>
  <si>
    <t>Georgia</t>
  </si>
  <si>
    <t>Special value</t>
  </si>
  <si>
    <t>not available</t>
  </si>
  <si>
    <t>Available flags:</t>
  </si>
  <si>
    <t>estimated, provisional</t>
  </si>
  <si>
    <t>estimated</t>
  </si>
  <si>
    <t>provisional</t>
  </si>
  <si>
    <t>Hypertension endpoint</t>
  </si>
  <si>
    <t>Subpopulation</t>
  </si>
  <si>
    <t>Stratification.value</t>
  </si>
  <si>
    <t>FREQ.ageyearscat</t>
  </si>
  <si>
    <t>NEWDA</t>
  </si>
  <si>
    <t>Adults 20 - 39y</t>
  </si>
  <si>
    <t>Adults 20 - 39y , N = 125</t>
  </si>
  <si>
    <t>2017 , N = 55 ; 2018 , N = 63 ; 2019 , N = 7</t>
  </si>
  <si>
    <t>BIOAMBIENT.ES</t>
  </si>
  <si>
    <t>Adults 20 - 39y , N = 404</t>
  </si>
  <si>
    <t>2009 , N = 317 ; 2010 , N = 87</t>
  </si>
  <si>
    <t>Adults 40 - 59y</t>
  </si>
  <si>
    <t>Adults 40 - 59y , N = 326</t>
  </si>
  <si>
    <t>2009 , N = 261 ; 2010 , N = 65</t>
  </si>
  <si>
    <t>MoBa</t>
  </si>
  <si>
    <t>Pregnant Women</t>
  </si>
  <si>
    <t>Adults 20 - 39y , N = 4128</t>
  </si>
  <si>
    <t>2000 , N = 33 ; 2001 , N = 53 ; 2002 , N = 344 ; 2003 , N = 433 ; 2004 , N = 1229 ; 2005 , N = 792 ; 2006 , N = 661 ; 2007 , N = 525 ; 2008 , N = 58</t>
  </si>
  <si>
    <t>Adults 40 - 59y , N = 87</t>
  </si>
  <si>
    <t>2001 , N = 1 ; 2002 , N = 8 ; 2003 , N = 7 ; 2004 , N = 31 ; 2005 , N = 16 ; 2006 , N = 12 ; 2007 , N = 12</t>
  </si>
  <si>
    <t>Czech Republic</t>
  </si>
  <si>
    <t>CzechHBM-AE_2015</t>
  </si>
  <si>
    <t>Adults 20 - 39y , N = 139</t>
  </si>
  <si>
    <t>2015 , N = 139</t>
  </si>
  <si>
    <t>Adults 40 - 59y , N = 147</t>
  </si>
  <si>
    <t>2015 , N = 147</t>
  </si>
  <si>
    <t>CzechHBM-AE_2018</t>
  </si>
  <si>
    <t>Adults 20 - 39y , N = 193</t>
  </si>
  <si>
    <t>2018 , N = 185 ; 2019 , N = 8</t>
  </si>
  <si>
    <t>Adults 40 - 59y , N = 189</t>
  </si>
  <si>
    <t>2018 , N = 185 ; 2019 , N = 4</t>
  </si>
  <si>
    <t>Odense Child Cohort</t>
  </si>
  <si>
    <t>Adults 20 - 39y , N = 619</t>
  </si>
  <si>
    <t>2010 , N = 125 ; 2011 , N = 349 ; 2012 , N = 140 ; 2013 , N = 2</t>
  </si>
  <si>
    <t>PRENATAL</t>
  </si>
  <si>
    <t>DEMOCOPHES Denmark</t>
  </si>
  <si>
    <t>Adults 20 - 39y , N = 50</t>
  </si>
  <si>
    <t>2011 , N = 50</t>
  </si>
  <si>
    <t>Adults 40 - 59y , N = 93</t>
  </si>
  <si>
    <t>2011 , N = 93</t>
  </si>
  <si>
    <t>FLEHS 2 adults</t>
  </si>
  <si>
    <t>Adults 20 - 39y , N = 186</t>
  </si>
  <si>
    <t>2008 , N = 106 ; 2009 , N = 80</t>
  </si>
  <si>
    <t>FLEHS 3 adults</t>
  </si>
  <si>
    <t>Adults 40 - 59y , N = 118</t>
  </si>
  <si>
    <t>2014 , N = 118</t>
  </si>
  <si>
    <t>Elderly 60y and older</t>
  </si>
  <si>
    <t>Elderly 60y and older , N = 87</t>
  </si>
  <si>
    <t>2014 , N = 87</t>
  </si>
  <si>
    <t>SGA</t>
  </si>
  <si>
    <t>Population.type</t>
  </si>
  <si>
    <t>General population</t>
  </si>
  <si>
    <t>Infants younger than 1y</t>
  </si>
  <si>
    <t>Infants younger than 1y , N = 128</t>
  </si>
  <si>
    <t>2017 , N = 55 ; 2018 , N = 68 ; 2019 , N = 5</t>
  </si>
  <si>
    <t>Infants younger than 1y , N = 323</t>
  </si>
  <si>
    <t>2010 , N = 102 ; 2011 , N = 196 ; 2012 , N = 22</t>
  </si>
  <si>
    <t>3xG</t>
  </si>
  <si>
    <t>2011 , N = 55 ; 2012 , N = 73</t>
  </si>
  <si>
    <t>FLEHS 2 newborns</t>
  </si>
  <si>
    <t>Infants younger than 1y , N = 220</t>
  </si>
  <si>
    <t>2008 , N = 64 ; 2009 , N = 156</t>
  </si>
  <si>
    <t>FLEHS 3 newborns</t>
  </si>
  <si>
    <t>Infants younger than 1y , N = 269</t>
  </si>
  <si>
    <t>2013 , N = 14 ; 2014 , N = 255</t>
  </si>
  <si>
    <t>LRTI</t>
  </si>
  <si>
    <t>Age subject in categories</t>
  </si>
  <si>
    <t>0-10</t>
  </si>
  <si>
    <t>10-25</t>
  </si>
  <si>
    <t>25-50</t>
  </si>
  <si>
    <t>50-75</t>
  </si>
  <si>
    <t>75-90</t>
  </si>
  <si>
    <t>90-95</t>
  </si>
  <si>
    <t>&gt;95</t>
  </si>
  <si>
    <t>AF</t>
  </si>
  <si>
    <t>Exposure</t>
  </si>
  <si>
    <t>HR  1,54 (95%) per doubling PFOS</t>
  </si>
  <si>
    <t>Number children 0-4y</t>
  </si>
  <si>
    <t>Pecentile</t>
  </si>
  <si>
    <t>Numver of SGA background</t>
  </si>
  <si>
    <t>Total number of SGA</t>
  </si>
  <si>
    <t>Total number of SGA associated with exposure PFOA</t>
  </si>
  <si>
    <t>Total IQ loss</t>
  </si>
  <si>
    <t>Exposure(µg/L)</t>
  </si>
  <si>
    <t>Exposure-ln2scale</t>
  </si>
  <si>
    <t>HR infection</t>
  </si>
  <si>
    <t>AF weighted</t>
  </si>
  <si>
    <t>Number of children in percentile</t>
  </si>
  <si>
    <t>Hospitalisations LRTI/year</t>
  </si>
  <si>
    <t>Hospitalisations associated with PFAS</t>
  </si>
  <si>
    <t>Total number of hospitalisations PFAS</t>
  </si>
  <si>
    <t>Incidence hosp. LRTI</t>
  </si>
  <si>
    <t>&gt;20y</t>
  </si>
  <si>
    <t>0-4y</t>
  </si>
  <si>
    <t>Placenta transfer efficiency</t>
  </si>
  <si>
    <t>Data extracted on 15/02/2023 17:36:41 from [ESTAT]</t>
  </si>
  <si>
    <t>Population on 1 January by age and sex [DEMO_PJAN__custom_4967265]</t>
  </si>
  <si>
    <t>10/02/2023 23:00</t>
  </si>
  <si>
    <t>2021</t>
  </si>
  <si>
    <t>Euro area - 19 countries  (2015-2022)</t>
  </si>
  <si>
    <t>Türkiye</t>
  </si>
  <si>
    <t>Hospitalisation</t>
  </si>
  <si>
    <t>n (0-4y)</t>
  </si>
  <si>
    <t>DALY</t>
  </si>
  <si>
    <t xml:space="preserve">central </t>
  </si>
  <si>
    <t>lower estimate</t>
  </si>
  <si>
    <t>higher estimate</t>
  </si>
  <si>
    <t>Hypertension</t>
  </si>
  <si>
    <t>Fill in orange fields</t>
  </si>
  <si>
    <t>n&gt;20y</t>
  </si>
  <si>
    <t>DALY/1E6 inhabitants</t>
  </si>
  <si>
    <t>births</t>
  </si>
  <si>
    <t>Total inhabitants</t>
  </si>
  <si>
    <t>SGA first estimate (all IQ loss transferred to DALYs)</t>
  </si>
  <si>
    <t>SGA alternative calculation (only considereing IQ loss resulting in IQ &lt; 70)</t>
  </si>
  <si>
    <t>(60 or 100 depending on data used)</t>
  </si>
  <si>
    <t>Assumpton linearity!</t>
  </si>
  <si>
    <t>Percentage of pop that would have IQ&lt;70 due to loss of 4.25 points</t>
  </si>
  <si>
    <t>Number of SGA background</t>
  </si>
  <si>
    <t>Number of SGA with mental retardation and associated with PFOA exposure</t>
  </si>
  <si>
    <t>Hypertension and mortality</t>
  </si>
  <si>
    <t>DALY/year</t>
  </si>
  <si>
    <t>SGA and IQ loss (alternative calculation considering MMR)</t>
  </si>
  <si>
    <t>Hospitalisation LRTI</t>
  </si>
  <si>
    <t>Total based on alternative calculation for SGA</t>
  </si>
  <si>
    <t>3282 or 5320*</t>
  </si>
  <si>
    <t>1195 or 1938*</t>
  </si>
  <si>
    <t>Total per 1E6 inhabitants</t>
  </si>
  <si>
    <t>284 or 460*</t>
  </si>
  <si>
    <t>86 or 225*</t>
  </si>
  <si>
    <t>103 or 168*</t>
  </si>
  <si>
    <t>52 or 135*</t>
  </si>
  <si>
    <t>381 or 557*</t>
  </si>
  <si>
    <t>200 or 265*</t>
  </si>
  <si>
    <t>4397 or 6435*</t>
  </si>
  <si>
    <t>2310 or 3053*</t>
  </si>
  <si>
    <t>471 or 1230*</t>
  </si>
  <si>
    <t>282 or 735*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</si>
</sst>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0.E+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F80BD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 vertical="top" wrapText="1"/>
    </xf>
    <xf numFmtId="1" fontId="0" fillId="0" borderId="0" xfId="0" applyNumberFormat="1"/>
    <xf numFmtId="0" fontId="2" fillId="2" borderId="0" xfId="0" applyFont="1" applyFill="1"/>
    <xf numFmtId="1" fontId="2" fillId="2" borderId="0" xfId="0" applyNumberFormat="1" applyFont="1" applyFill="1"/>
    <xf numFmtId="9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0" fillId="3" borderId="0" xfId="0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4" borderId="0" xfId="0" applyFont="1" applyFill="1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2" fillId="0" borderId="0" xfId="0" applyFont="1" applyBorder="1"/>
    <xf numFmtId="0" fontId="0" fillId="6" borderId="0" xfId="0" applyFill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0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1" fontId="2" fillId="2" borderId="0" xfId="0" applyNumberFormat="1" applyFont="1" applyFill="1" applyBorder="1" applyAlignment="1">
      <alignment horizontal="left" vertical="top"/>
    </xf>
    <xf numFmtId="166" fontId="0" fillId="0" borderId="0" xfId="0" applyNumberFormat="1" applyBorder="1" applyAlignment="1">
      <alignment horizontal="left" vertical="top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left" vertical="top"/>
    </xf>
    <xf numFmtId="9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11" fontId="0" fillId="0" borderId="0" xfId="0" applyNumberFormat="1" applyFont="1" applyFill="1" applyBorder="1" applyAlignment="1">
      <alignment horizontal="left" vertical="top"/>
    </xf>
    <xf numFmtId="11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Fill="1" applyBorder="1"/>
    <xf numFmtId="164" fontId="0" fillId="3" borderId="0" xfId="0" applyNumberFormat="1" applyFill="1" applyBorder="1"/>
    <xf numFmtId="164" fontId="0" fillId="0" borderId="0" xfId="0" applyNumberFormat="1" applyBorder="1"/>
    <xf numFmtId="0" fontId="0" fillId="5" borderId="0" xfId="0" applyFill="1" applyBorder="1"/>
    <xf numFmtId="9" fontId="0" fillId="0" borderId="0" xfId="0" applyNumberFormat="1" applyFill="1" applyBorder="1"/>
    <xf numFmtId="2" fontId="4" fillId="5" borderId="0" xfId="0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5" borderId="0" xfId="0" applyNumberFormat="1" applyFill="1" applyBorder="1" applyAlignment="1">
      <alignment horizontal="center" vertical="top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1" fontId="0" fillId="0" borderId="0" xfId="0" applyNumberFormat="1" applyFill="1" applyBorder="1"/>
    <xf numFmtId="49" fontId="0" fillId="0" borderId="0" xfId="0" applyNumberFormat="1" applyFill="1" applyBorder="1"/>
    <xf numFmtId="0" fontId="9" fillId="0" borderId="0" xfId="1" applyFont="1" applyAlignment="1">
      <alignment horizontal="left" vertical="center"/>
    </xf>
    <xf numFmtId="0" fontId="8" fillId="0" borderId="0" xfId="1"/>
    <xf numFmtId="0" fontId="10" fillId="0" borderId="0" xfId="1" applyFont="1" applyAlignment="1">
      <alignment horizontal="left" vertical="center"/>
    </xf>
    <xf numFmtId="0" fontId="11" fillId="7" borderId="9" xfId="1" applyFont="1" applyFill="1" applyBorder="1" applyAlignment="1">
      <alignment horizontal="right" vertical="center"/>
    </xf>
    <xf numFmtId="0" fontId="10" fillId="8" borderId="9" xfId="1" applyFont="1" applyFill="1" applyBorder="1" applyAlignment="1">
      <alignment horizontal="left" vertical="center"/>
    </xf>
    <xf numFmtId="0" fontId="8" fillId="9" borderId="0" xfId="1" applyFill="1"/>
    <xf numFmtId="0" fontId="10" fillId="10" borderId="9" xfId="1" applyFont="1" applyFill="1" applyBorder="1" applyAlignment="1">
      <alignment horizontal="left" vertical="center"/>
    </xf>
    <xf numFmtId="3" fontId="9" fillId="11" borderId="0" xfId="1" applyNumberFormat="1" applyFont="1" applyFill="1" applyAlignment="1">
      <alignment horizontal="right" vertical="center" shrinkToFit="1"/>
    </xf>
    <xf numFmtId="3" fontId="9" fillId="0" borderId="0" xfId="1" applyNumberFormat="1" applyFont="1" applyAlignment="1">
      <alignment horizontal="right" vertical="center" shrinkToFit="1"/>
    </xf>
    <xf numFmtId="2" fontId="0" fillId="12" borderId="0" xfId="0" applyNumberFormat="1" applyFill="1" applyAlignment="1">
      <alignment horizontal="center"/>
    </xf>
    <xf numFmtId="3" fontId="9" fillId="0" borderId="0" xfId="1" applyNumberFormat="1" applyFont="1" applyFill="1" applyAlignment="1">
      <alignment horizontal="right" vertical="center" shrinkToFit="1"/>
    </xf>
    <xf numFmtId="2" fontId="0" fillId="0" borderId="0" xfId="0" applyNumberFormat="1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14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2" fillId="13" borderId="0" xfId="0" applyFont="1" applyFill="1"/>
    <xf numFmtId="1" fontId="2" fillId="13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3" fontId="8" fillId="0" borderId="0" xfId="1" applyNumberFormat="1"/>
    <xf numFmtId="3" fontId="8" fillId="5" borderId="0" xfId="1" applyNumberFormat="1" applyFill="1"/>
    <xf numFmtId="0" fontId="0" fillId="0" borderId="0" xfId="0" applyFill="1"/>
    <xf numFmtId="9" fontId="0" fillId="5" borderId="0" xfId="0" applyNumberFormat="1" applyFill="1" applyBorder="1"/>
    <xf numFmtId="1" fontId="0" fillId="0" borderId="0" xfId="0" applyNumberFormat="1" applyBorder="1"/>
    <xf numFmtId="0" fontId="2" fillId="12" borderId="0" xfId="0" applyFont="1" applyFill="1"/>
    <xf numFmtId="0" fontId="2" fillId="0" borderId="0" xfId="0" applyFont="1" applyAlignment="1">
      <alignment horizontal="center"/>
    </xf>
    <xf numFmtId="0" fontId="0" fillId="5" borderId="5" xfId="0" applyFill="1" applyBorder="1"/>
    <xf numFmtId="2" fontId="0" fillId="6" borderId="0" xfId="0" applyNumberFormat="1" applyFill="1" applyAlignment="1">
      <alignment horizontal="center"/>
    </xf>
    <xf numFmtId="164" fontId="0" fillId="0" borderId="0" xfId="0" applyNumberForma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1" fontId="2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left" vertical="top"/>
    </xf>
    <xf numFmtId="9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7" borderId="9" xfId="1" applyFont="1" applyFill="1" applyBorder="1" applyAlignment="1">
      <alignment horizontal="left" vertical="center"/>
    </xf>
    <xf numFmtId="0" fontId="11" fillId="7" borderId="9" xfId="1" applyFont="1" applyFill="1" applyBorder="1" applyAlignment="1">
      <alignment horizontal="center" vertical="center"/>
    </xf>
    <xf numFmtId="168" fontId="0" fillId="0" borderId="0" xfId="0" applyNumberFormat="1"/>
    <xf numFmtId="0" fontId="19" fillId="0" borderId="0" xfId="0" applyFont="1" applyBorder="1" applyAlignment="1">
      <alignment horizontal="justify" vertical="center" wrapText="1"/>
    </xf>
    <xf numFmtId="0" fontId="20" fillId="14" borderId="0" xfId="0" applyFont="1" applyFill="1" applyBorder="1" applyAlignment="1">
      <alignment horizontal="justify" vertical="center" wrapText="1"/>
    </xf>
    <xf numFmtId="0" fontId="21" fillId="14" borderId="0" xfId="0" applyFont="1" applyFill="1" applyBorder="1" applyAlignment="1">
      <alignment horizontal="justify" vertical="center" wrapText="1"/>
    </xf>
    <xf numFmtId="0" fontId="21" fillId="14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19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 xr:uid="{37C6E3C0-6515-4B74-B6BD-91827BA29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Central estimate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</c:trendlineLbl>
          </c:trendline>
          <c:xVal>
            <c:numRef>
              <c:f>Hypertension!$O$26:$O$29</c:f>
              <c:numCache>
                <c:formatCode>General</c:formatCode>
                <c:ptCount val="4"/>
                <c:pt idx="0">
                  <c:v>0.41497334797081797</c:v>
                </c:pt>
                <c:pt idx="1">
                  <c:v>0.51851393987788741</c:v>
                </c:pt>
                <c:pt idx="2">
                  <c:v>0.67669360962486658</c:v>
                </c:pt>
                <c:pt idx="3">
                  <c:v>0.74818802700620035</c:v>
                </c:pt>
              </c:numCache>
            </c:numRef>
          </c:xVal>
          <c:yVal>
            <c:numRef>
              <c:f>Hypertension!$P$26:$P$29</c:f>
              <c:numCache>
                <c:formatCode>General</c:formatCode>
                <c:ptCount val="4"/>
                <c:pt idx="0">
                  <c:v>1</c:v>
                </c:pt>
                <c:pt idx="1">
                  <c:v>1.24</c:v>
                </c:pt>
                <c:pt idx="2">
                  <c:v>1.63</c:v>
                </c:pt>
                <c:pt idx="3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6-4E8C-9CED-42B74BAC4272}"/>
            </c:ext>
          </c:extLst>
        </c:ser>
        <c:ser>
          <c:idx val="1"/>
          <c:order val="1"/>
          <c:tx>
            <c:v>95% 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</c:trendlineLbl>
          </c:trendline>
          <c:xVal>
            <c:numRef>
              <c:f>Hypertension!$O$30:$O$33</c:f>
              <c:numCache>
                <c:formatCode>General</c:formatCode>
                <c:ptCount val="4"/>
                <c:pt idx="0">
                  <c:v>0.41497334797081797</c:v>
                </c:pt>
                <c:pt idx="1">
                  <c:v>0.51851393987788741</c:v>
                </c:pt>
                <c:pt idx="2">
                  <c:v>0.67669360962486658</c:v>
                </c:pt>
                <c:pt idx="3">
                  <c:v>0.74818802700620035</c:v>
                </c:pt>
              </c:numCache>
            </c:numRef>
          </c:xVal>
          <c:yVal>
            <c:numRef>
              <c:f>Hypertension!$P$30:$P$33</c:f>
              <c:numCache>
                <c:formatCode>General</c:formatCode>
                <c:ptCount val="4"/>
                <c:pt idx="0">
                  <c:v>1</c:v>
                </c:pt>
                <c:pt idx="1">
                  <c:v>0.89</c:v>
                </c:pt>
                <c:pt idx="2">
                  <c:v>1.2</c:v>
                </c:pt>
                <c:pt idx="3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B6-4E8C-9CED-42B74BAC4272}"/>
            </c:ext>
          </c:extLst>
        </c:ser>
        <c:ser>
          <c:idx val="2"/>
          <c:order val="2"/>
          <c:tx>
            <c:v>95% UL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</c:trendlineLbl>
          </c:trendline>
          <c:xVal>
            <c:numRef>
              <c:f>Hypertension!$O$34:$O$37</c:f>
              <c:numCache>
                <c:formatCode>General</c:formatCode>
                <c:ptCount val="4"/>
                <c:pt idx="0">
                  <c:v>0.41497334797081797</c:v>
                </c:pt>
                <c:pt idx="1">
                  <c:v>0.51851393987788741</c:v>
                </c:pt>
                <c:pt idx="2">
                  <c:v>0.67669360962486658</c:v>
                </c:pt>
                <c:pt idx="3">
                  <c:v>0.74818802700620035</c:v>
                </c:pt>
              </c:numCache>
            </c:numRef>
          </c:xVal>
          <c:yVal>
            <c:numRef>
              <c:f>Hypertension!$P$34:$P$37</c:f>
              <c:numCache>
                <c:formatCode>General</c:formatCode>
                <c:ptCount val="4"/>
                <c:pt idx="0">
                  <c:v>1</c:v>
                </c:pt>
                <c:pt idx="1">
                  <c:v>1.74</c:v>
                </c:pt>
                <c:pt idx="2">
                  <c:v>2.2000000000000002</c:v>
                </c:pt>
                <c:pt idx="3">
                  <c:v>2.41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B6-4E8C-9CED-42B74BAC4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96528"/>
        <c:axId val="116506832"/>
      </c:scatterChart>
      <c:valAx>
        <c:axId val="17619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PFOA (µg/L)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2552668416447936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6506832"/>
        <c:crosses val="autoZero"/>
        <c:crossBetween val="midCat"/>
      </c:valAx>
      <c:valAx>
        <c:axId val="1165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76196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12</xdr:row>
      <xdr:rowOff>85725</xdr:rowOff>
    </xdr:from>
    <xdr:to>
      <xdr:col>26</xdr:col>
      <xdr:colOff>217640</xdr:colOff>
      <xdr:row>22</xdr:row>
      <xdr:rowOff>142066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FD5A91-0F2F-477B-B068-EAF62FBE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4550" y="2371725"/>
          <a:ext cx="8818715" cy="1961341"/>
        </a:xfrm>
        <a:prstGeom prst="rect">
          <a:avLst/>
        </a:prstGeom>
      </xdr:spPr>
    </xdr:pic>
    <xdr:clientData/>
  </xdr:twoCellAnchor>
  <xdr:twoCellAnchor>
    <xdr:from>
      <xdr:col>16</xdr:col>
      <xdr:colOff>257175</xdr:colOff>
      <xdr:row>23</xdr:row>
      <xdr:rowOff>185737</xdr:rowOff>
    </xdr:from>
    <xdr:to>
      <xdr:col>23</xdr:col>
      <xdr:colOff>561975</xdr:colOff>
      <xdr:row>38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35B468-E2C2-4E38-8514-715A21AF8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371475</xdr:colOff>
      <xdr:row>1</xdr:row>
      <xdr:rowOff>9525</xdr:rowOff>
    </xdr:from>
    <xdr:to>
      <xdr:col>36</xdr:col>
      <xdr:colOff>389761</xdr:colOff>
      <xdr:row>33</xdr:row>
      <xdr:rowOff>180192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B31EB-EDCC-4388-870D-3CCEE1BD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97625" y="200025"/>
          <a:ext cx="6114286" cy="6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1664047</xdr:colOff>
      <xdr:row>28</xdr:row>
      <xdr:rowOff>156881</xdr:rowOff>
    </xdr:from>
    <xdr:to>
      <xdr:col>16</xdr:col>
      <xdr:colOff>304584</xdr:colOff>
      <xdr:row>35</xdr:row>
      <xdr:rowOff>134470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7C5939-0E89-460B-B7C5-D25C1B9ED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0900" y="5490881"/>
          <a:ext cx="7638860" cy="13110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rgen Buekers" id="{28EEB145-D50B-42B0-B24C-C689C53F9AC7}" userId="S::jurgen.buekers@vito.be::8da70093-a274-4136-90b2-68a2b8dca3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2" dT="2022-06-21T14:30:57.74" personId="{28EEB145-D50B-42B0-B24C-C689C53F9AC7}" id="{E11E0EEE-F37D-4A98-B5AC-0A806D0F9F6D}">
    <text>Kasotis: The Global Burden of Disease project uses an approach
that calculates disability-adjusted life-year (DALY),
where valuations of $50 000 per DALY are used to
calculate the costs of clinically significant morbidities
such as intellectual disability
and
http://en.opasnet.org/w/DALY_to_money_conversion#:~:text=One%20DALY%20is%20estimated%20to,something%20between%2030%2D60k%E2%82%AC.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0A1F-4B13-4B3D-8186-AC58ACFB95D7}">
  <dimension ref="A1:V70"/>
  <sheetViews>
    <sheetView workbookViewId="0">
      <selection activeCell="V7" sqref="V7"/>
    </sheetView>
  </sheetViews>
  <sheetFormatPr defaultRowHeight="15" x14ac:dyDescent="0.25"/>
  <cols>
    <col min="3" max="3" width="15.7109375" customWidth="1"/>
    <col min="4" max="4" width="15.28515625" customWidth="1"/>
  </cols>
  <sheetData>
    <row r="1" spans="1:22" x14ac:dyDescent="0.25">
      <c r="A1" s="1" t="s">
        <v>77</v>
      </c>
    </row>
    <row r="3" spans="1:22" ht="15.75" x14ac:dyDescent="0.25">
      <c r="A3" s="22" t="s">
        <v>39</v>
      </c>
      <c r="B3" s="22" t="s">
        <v>40</v>
      </c>
      <c r="C3" s="22" t="s">
        <v>41</v>
      </c>
      <c r="D3" s="22" t="s">
        <v>42</v>
      </c>
      <c r="E3" s="22" t="s">
        <v>16</v>
      </c>
      <c r="F3" s="22" t="s">
        <v>1</v>
      </c>
      <c r="G3" s="22" t="s">
        <v>2</v>
      </c>
      <c r="H3" s="22" t="s">
        <v>3</v>
      </c>
      <c r="I3" s="22" t="s">
        <v>4</v>
      </c>
      <c r="J3" s="22" t="s">
        <v>5</v>
      </c>
      <c r="K3" s="22" t="s">
        <v>6</v>
      </c>
      <c r="L3" s="22" t="s">
        <v>43</v>
      </c>
      <c r="M3" s="22" t="s">
        <v>44</v>
      </c>
      <c r="N3" s="22" t="s">
        <v>45</v>
      </c>
      <c r="O3" s="22" t="s">
        <v>46</v>
      </c>
    </row>
    <row r="4" spans="1:22" x14ac:dyDescent="0.25">
      <c r="A4" t="s">
        <v>47</v>
      </c>
      <c r="B4" t="s">
        <v>48</v>
      </c>
      <c r="C4" t="s">
        <v>49</v>
      </c>
      <c r="D4" s="23">
        <v>300</v>
      </c>
      <c r="E4" s="63">
        <v>0.5</v>
      </c>
      <c r="F4" s="64">
        <v>0.5</v>
      </c>
      <c r="G4" s="82">
        <v>0.81</v>
      </c>
      <c r="H4" s="82">
        <v>1.2549999999999999</v>
      </c>
      <c r="I4" s="82">
        <v>1.7949999999999999</v>
      </c>
      <c r="J4" s="82">
        <v>2.7</v>
      </c>
      <c r="K4" s="82">
        <v>3.12</v>
      </c>
      <c r="L4" s="23">
        <v>1.4092</v>
      </c>
      <c r="M4" s="23">
        <v>0.82750000000000001</v>
      </c>
      <c r="N4" s="23">
        <v>1.173</v>
      </c>
      <c r="O4" t="s">
        <v>50</v>
      </c>
      <c r="V4" s="27" t="s">
        <v>110</v>
      </c>
    </row>
    <row r="5" spans="1:22" x14ac:dyDescent="0.25">
      <c r="A5" t="s">
        <v>51</v>
      </c>
      <c r="B5" t="s">
        <v>52</v>
      </c>
      <c r="C5" t="s">
        <v>49</v>
      </c>
      <c r="D5" s="23">
        <v>177</v>
      </c>
      <c r="E5" s="82">
        <v>0.76649999999999996</v>
      </c>
      <c r="F5" s="82">
        <v>0.86670000000000003</v>
      </c>
      <c r="G5" s="82">
        <v>1.0464</v>
      </c>
      <c r="H5" s="82">
        <v>1.2813000000000001</v>
      </c>
      <c r="I5" s="82">
        <v>1.5685</v>
      </c>
      <c r="J5" s="82">
        <v>1.9497</v>
      </c>
      <c r="K5" s="82">
        <v>2.0878999999999999</v>
      </c>
      <c r="L5" s="23">
        <v>1.3595999999999999</v>
      </c>
      <c r="M5" s="23">
        <v>0.46650000000000003</v>
      </c>
      <c r="N5" s="23">
        <v>1.2869999999999999</v>
      </c>
      <c r="O5" t="s">
        <v>53</v>
      </c>
    </row>
    <row r="6" spans="1:22" x14ac:dyDescent="0.25">
      <c r="A6" t="s">
        <v>54</v>
      </c>
      <c r="B6" t="s">
        <v>55</v>
      </c>
      <c r="C6" t="s">
        <v>49</v>
      </c>
      <c r="D6" s="23">
        <v>143</v>
      </c>
      <c r="E6" s="82">
        <v>0.89710000000000001</v>
      </c>
      <c r="F6" s="82">
        <v>0.95669999999999999</v>
      </c>
      <c r="G6" s="82">
        <v>1.2231000000000001</v>
      </c>
      <c r="H6" s="82">
        <v>1.4741</v>
      </c>
      <c r="I6" s="82">
        <v>1.7864</v>
      </c>
      <c r="J6" s="82">
        <v>2.3485999999999998</v>
      </c>
      <c r="K6" s="82">
        <v>2.6200999999999999</v>
      </c>
      <c r="L6" s="23">
        <v>1.6287</v>
      </c>
      <c r="M6" s="23">
        <v>0.85540000000000005</v>
      </c>
      <c r="N6" s="23">
        <v>1.5044</v>
      </c>
      <c r="O6" t="s">
        <v>56</v>
      </c>
    </row>
    <row r="7" spans="1:22" x14ac:dyDescent="0.25">
      <c r="A7" t="s">
        <v>57</v>
      </c>
      <c r="B7" t="s">
        <v>58</v>
      </c>
      <c r="C7" t="s">
        <v>49</v>
      </c>
      <c r="D7" s="23">
        <v>292</v>
      </c>
      <c r="E7" s="82">
        <v>0.2455</v>
      </c>
      <c r="F7" s="82">
        <v>0.32</v>
      </c>
      <c r="G7" s="82">
        <v>0.48</v>
      </c>
      <c r="H7" s="82">
        <v>0.71</v>
      </c>
      <c r="I7" s="82">
        <v>0.96</v>
      </c>
      <c r="J7" s="82">
        <v>1.18</v>
      </c>
      <c r="K7" s="82">
        <v>1.3945000000000001</v>
      </c>
      <c r="L7" s="23">
        <v>0.74199999999999999</v>
      </c>
      <c r="M7" s="23">
        <v>0.35010000000000002</v>
      </c>
      <c r="N7" s="23">
        <v>0.64170000000000005</v>
      </c>
      <c r="O7" t="s">
        <v>59</v>
      </c>
    </row>
    <row r="8" spans="1:22" x14ac:dyDescent="0.25">
      <c r="A8" t="s">
        <v>60</v>
      </c>
      <c r="B8" t="s">
        <v>61</v>
      </c>
      <c r="C8" t="s">
        <v>49</v>
      </c>
      <c r="D8" s="23">
        <v>94</v>
      </c>
      <c r="E8" s="82">
        <v>0.52949999999999997</v>
      </c>
      <c r="F8" s="82">
        <v>0.63</v>
      </c>
      <c r="G8" s="82">
        <v>0.74</v>
      </c>
      <c r="H8" s="82">
        <v>0.86</v>
      </c>
      <c r="I8" s="82">
        <v>1.06</v>
      </c>
      <c r="J8" s="82">
        <v>1.2</v>
      </c>
      <c r="K8" s="82">
        <v>1.4419999999999999</v>
      </c>
      <c r="L8" s="23">
        <v>0.91169999999999995</v>
      </c>
      <c r="M8" s="23">
        <v>0.29289999999999999</v>
      </c>
      <c r="N8" s="23">
        <v>0.87139999999999995</v>
      </c>
      <c r="O8" t="s">
        <v>62</v>
      </c>
    </row>
    <row r="9" spans="1:22" x14ac:dyDescent="0.25">
      <c r="A9" t="s">
        <v>63</v>
      </c>
      <c r="B9" t="s">
        <v>64</v>
      </c>
      <c r="C9" t="s">
        <v>49</v>
      </c>
      <c r="D9" s="23">
        <v>52</v>
      </c>
      <c r="E9" s="82">
        <v>0.5655</v>
      </c>
      <c r="F9" s="82">
        <v>0.621</v>
      </c>
      <c r="G9" s="82">
        <v>0.74750000000000005</v>
      </c>
      <c r="H9" s="82">
        <v>0.875</v>
      </c>
      <c r="I9" s="82">
        <v>1.2424999999999999</v>
      </c>
      <c r="J9" s="82">
        <v>1.7869999999999999</v>
      </c>
      <c r="K9" s="82">
        <v>2.1930000000000001</v>
      </c>
      <c r="L9" s="23">
        <v>1.0665</v>
      </c>
      <c r="M9" s="23">
        <v>0.5141</v>
      </c>
      <c r="N9" s="23">
        <v>0.97350000000000003</v>
      </c>
      <c r="O9" t="s">
        <v>65</v>
      </c>
    </row>
    <row r="10" spans="1:22" x14ac:dyDescent="0.25">
      <c r="A10" t="s">
        <v>66</v>
      </c>
      <c r="B10" t="s">
        <v>67</v>
      </c>
      <c r="C10" t="s">
        <v>49</v>
      </c>
      <c r="D10" s="23">
        <v>300</v>
      </c>
      <c r="E10" s="82">
        <v>0.55000000000000004</v>
      </c>
      <c r="F10" s="82">
        <v>0.69</v>
      </c>
      <c r="G10" s="82">
        <v>0.88749999999999996</v>
      </c>
      <c r="H10" s="82">
        <v>1.1499999999999999</v>
      </c>
      <c r="I10" s="82">
        <v>1.5125</v>
      </c>
      <c r="J10" s="82">
        <v>2.0299999999999998</v>
      </c>
      <c r="K10" s="82">
        <v>2.3614999999999999</v>
      </c>
      <c r="L10" s="23">
        <v>1.256</v>
      </c>
      <c r="M10" s="23">
        <v>0.5585</v>
      </c>
      <c r="N10" s="23">
        <v>1.1483000000000001</v>
      </c>
      <c r="O10" t="s">
        <v>68</v>
      </c>
    </row>
    <row r="11" spans="1:22" x14ac:dyDescent="0.25">
      <c r="A11" t="s">
        <v>69</v>
      </c>
      <c r="B11" t="s">
        <v>70</v>
      </c>
      <c r="C11" t="s">
        <v>49</v>
      </c>
      <c r="D11" s="23">
        <v>299</v>
      </c>
      <c r="E11" s="82">
        <v>0.3795</v>
      </c>
      <c r="F11" s="82">
        <v>0.42799999999999999</v>
      </c>
      <c r="G11" s="82">
        <v>0.52400000000000002</v>
      </c>
      <c r="H11" s="82">
        <v>0.65500000000000003</v>
      </c>
      <c r="I11" s="82">
        <v>0.79749999999999999</v>
      </c>
      <c r="J11" s="82">
        <v>0.93420000000000003</v>
      </c>
      <c r="K11" s="82">
        <v>1.0324</v>
      </c>
      <c r="L11" s="23">
        <v>0.68430000000000002</v>
      </c>
      <c r="M11" s="23">
        <v>0.26500000000000001</v>
      </c>
      <c r="N11" s="23">
        <v>0.64629999999999999</v>
      </c>
      <c r="O11" t="s">
        <v>71</v>
      </c>
    </row>
    <row r="12" spans="1:22" x14ac:dyDescent="0.25">
      <c r="A12" t="s">
        <v>72</v>
      </c>
      <c r="B12" t="s">
        <v>73</v>
      </c>
      <c r="C12" t="s">
        <v>49</v>
      </c>
      <c r="D12" s="23">
        <v>300</v>
      </c>
      <c r="E12" s="82">
        <v>0.60899999999999999</v>
      </c>
      <c r="F12" s="82">
        <v>0.73799999999999999</v>
      </c>
      <c r="G12" s="82">
        <v>0.88</v>
      </c>
      <c r="H12" s="82">
        <v>1.1000000000000001</v>
      </c>
      <c r="I12" s="82">
        <v>1.4</v>
      </c>
      <c r="J12" s="82">
        <v>1.6</v>
      </c>
      <c r="K12" s="82">
        <v>1.8</v>
      </c>
      <c r="L12" s="23">
        <v>1.1492</v>
      </c>
      <c r="M12" s="23">
        <v>0.40439999999999998</v>
      </c>
      <c r="N12" s="23">
        <v>1.085</v>
      </c>
      <c r="O12" t="s">
        <v>74</v>
      </c>
    </row>
    <row r="14" spans="1:22" ht="15.75" x14ac:dyDescent="0.25">
      <c r="A14" s="22" t="s">
        <v>39</v>
      </c>
      <c r="B14" s="22" t="s">
        <v>40</v>
      </c>
      <c r="C14" s="22" t="s">
        <v>41</v>
      </c>
      <c r="D14" s="22" t="s">
        <v>42</v>
      </c>
      <c r="E14" s="22" t="s">
        <v>16</v>
      </c>
      <c r="F14" s="22" t="s">
        <v>1</v>
      </c>
      <c r="G14" s="22" t="s">
        <v>2</v>
      </c>
      <c r="H14" s="22" t="s">
        <v>3</v>
      </c>
      <c r="I14" s="22" t="s">
        <v>4</v>
      </c>
      <c r="J14" s="22" t="s">
        <v>5</v>
      </c>
      <c r="K14" s="22" t="s">
        <v>6</v>
      </c>
      <c r="L14" s="22" t="s">
        <v>43</v>
      </c>
      <c r="M14" s="22" t="s">
        <v>44</v>
      </c>
      <c r="N14" s="22" t="s">
        <v>45</v>
      </c>
      <c r="O14" s="22" t="s">
        <v>46</v>
      </c>
    </row>
    <row r="15" spans="1:22" x14ac:dyDescent="0.25">
      <c r="A15" t="s">
        <v>47</v>
      </c>
      <c r="B15" t="s">
        <v>48</v>
      </c>
      <c r="C15" t="s">
        <v>75</v>
      </c>
      <c r="D15" s="23">
        <v>300</v>
      </c>
      <c r="E15" s="81">
        <v>1.27</v>
      </c>
      <c r="F15" s="82">
        <v>1.55</v>
      </c>
      <c r="G15" s="82">
        <v>1.96</v>
      </c>
      <c r="H15" s="82">
        <v>2.605</v>
      </c>
      <c r="I15" s="82">
        <v>3.4674999999999998</v>
      </c>
      <c r="J15" s="82">
        <v>4.5810000000000004</v>
      </c>
      <c r="K15" s="82">
        <v>5.8979999999999997</v>
      </c>
      <c r="L15" s="23">
        <v>3.0415999999999999</v>
      </c>
      <c r="M15" s="23">
        <v>1.9672000000000001</v>
      </c>
      <c r="N15" s="23">
        <v>2.6637</v>
      </c>
      <c r="O15" t="s">
        <v>50</v>
      </c>
    </row>
    <row r="16" spans="1:22" x14ac:dyDescent="0.25">
      <c r="A16" t="s">
        <v>51</v>
      </c>
      <c r="B16" t="s">
        <v>52</v>
      </c>
      <c r="C16" t="s">
        <v>75</v>
      </c>
      <c r="D16" s="23">
        <v>177</v>
      </c>
      <c r="E16" s="81">
        <v>1.4691000000000001</v>
      </c>
      <c r="F16" s="82">
        <v>1.7370000000000001</v>
      </c>
      <c r="G16" s="82">
        <v>2.1815000000000002</v>
      </c>
      <c r="H16" s="82">
        <v>2.7923</v>
      </c>
      <c r="I16" s="82">
        <v>3.6827999999999999</v>
      </c>
      <c r="J16" s="82">
        <v>5.2641999999999998</v>
      </c>
      <c r="K16" s="82">
        <v>7.04</v>
      </c>
      <c r="L16" s="23">
        <v>3.2475999999999998</v>
      </c>
      <c r="M16" s="23">
        <v>1.7339</v>
      </c>
      <c r="N16" s="23">
        <v>2.9106999999999998</v>
      </c>
      <c r="O16" t="s">
        <v>53</v>
      </c>
    </row>
    <row r="17" spans="1:22" x14ac:dyDescent="0.25">
      <c r="A17" t="s">
        <v>54</v>
      </c>
      <c r="B17" t="s">
        <v>55</v>
      </c>
      <c r="C17" t="s">
        <v>75</v>
      </c>
      <c r="D17" s="23">
        <v>143</v>
      </c>
      <c r="E17" s="81">
        <v>0.97619999999999996</v>
      </c>
      <c r="F17" s="82">
        <v>1.1319999999999999</v>
      </c>
      <c r="G17" s="82">
        <v>1.5212000000000001</v>
      </c>
      <c r="H17" s="82">
        <v>2.0059999999999998</v>
      </c>
      <c r="I17" s="82">
        <v>3.1242999999999999</v>
      </c>
      <c r="J17" s="82">
        <v>5.2203999999999997</v>
      </c>
      <c r="K17" s="82">
        <v>6.1553000000000004</v>
      </c>
      <c r="L17" s="23">
        <v>3.2673000000000001</v>
      </c>
      <c r="M17" s="23">
        <v>6.6798999999999999</v>
      </c>
      <c r="N17" s="23">
        <v>2.2511000000000001</v>
      </c>
      <c r="O17" t="s">
        <v>56</v>
      </c>
    </row>
    <row r="18" spans="1:22" x14ac:dyDescent="0.25">
      <c r="A18" t="s">
        <v>57</v>
      </c>
      <c r="B18" t="s">
        <v>58</v>
      </c>
      <c r="C18" t="s">
        <v>75</v>
      </c>
      <c r="D18" s="23">
        <v>292</v>
      </c>
      <c r="E18" s="81">
        <v>0.48549999999999999</v>
      </c>
      <c r="F18" s="82">
        <v>0.63</v>
      </c>
      <c r="G18" s="82">
        <v>0.84</v>
      </c>
      <c r="H18" s="82">
        <v>1.37</v>
      </c>
      <c r="I18" s="82">
        <v>2.4700000000000002</v>
      </c>
      <c r="J18" s="82">
        <v>4.0720000000000001</v>
      </c>
      <c r="K18" s="82">
        <v>6.1455000000000002</v>
      </c>
      <c r="L18" s="23">
        <v>2.4973000000000001</v>
      </c>
      <c r="M18" s="23">
        <v>5.3299000000000003</v>
      </c>
      <c r="N18" s="23">
        <v>1.5097</v>
      </c>
      <c r="O18" t="s">
        <v>59</v>
      </c>
    </row>
    <row r="19" spans="1:22" x14ac:dyDescent="0.25">
      <c r="A19" t="s">
        <v>60</v>
      </c>
      <c r="B19" t="s">
        <v>61</v>
      </c>
      <c r="C19" t="s">
        <v>75</v>
      </c>
      <c r="D19" s="23">
        <v>94</v>
      </c>
      <c r="E19" s="81">
        <v>0.82550000000000001</v>
      </c>
      <c r="F19" s="82">
        <v>0.94899999999999995</v>
      </c>
      <c r="G19" s="82">
        <v>1.17</v>
      </c>
      <c r="H19" s="82">
        <v>1.645</v>
      </c>
      <c r="I19" s="82">
        <v>2.7025000000000001</v>
      </c>
      <c r="J19" s="82">
        <v>3.73</v>
      </c>
      <c r="K19" s="82">
        <v>5.8185000000000002</v>
      </c>
      <c r="L19" s="23">
        <v>2.3130000000000002</v>
      </c>
      <c r="M19" s="23">
        <v>2.0847000000000002</v>
      </c>
      <c r="N19" s="23">
        <v>1.8287</v>
      </c>
      <c r="O19" t="s">
        <v>62</v>
      </c>
    </row>
    <row r="20" spans="1:22" x14ac:dyDescent="0.25">
      <c r="A20" t="s">
        <v>63</v>
      </c>
      <c r="B20" t="s">
        <v>64</v>
      </c>
      <c r="C20" t="s">
        <v>75</v>
      </c>
      <c r="D20" s="23">
        <v>52</v>
      </c>
      <c r="E20" s="81">
        <v>1.2524999999999999</v>
      </c>
      <c r="F20" s="82">
        <v>1.3939999999999999</v>
      </c>
      <c r="G20" s="82">
        <v>1.575</v>
      </c>
      <c r="H20" s="82">
        <v>2.11</v>
      </c>
      <c r="I20" s="82">
        <v>3.2250000000000001</v>
      </c>
      <c r="J20" s="82">
        <v>4.181</v>
      </c>
      <c r="K20" s="82">
        <v>5.2050000000000001</v>
      </c>
      <c r="L20" s="23">
        <v>2.661</v>
      </c>
      <c r="M20" s="23">
        <v>1.4172</v>
      </c>
      <c r="N20" s="23">
        <v>2.371</v>
      </c>
      <c r="O20" t="s">
        <v>65</v>
      </c>
    </row>
    <row r="21" spans="1:22" x14ac:dyDescent="0.25">
      <c r="A21" t="s">
        <v>66</v>
      </c>
      <c r="B21" t="s">
        <v>67</v>
      </c>
      <c r="C21" t="s">
        <v>75</v>
      </c>
      <c r="D21" s="23">
        <v>300</v>
      </c>
      <c r="E21" s="81">
        <v>1.2070000000000001</v>
      </c>
      <c r="F21" s="82">
        <v>1.409</v>
      </c>
      <c r="G21" s="82">
        <v>1.97</v>
      </c>
      <c r="H21" s="82">
        <v>2.68</v>
      </c>
      <c r="I21" s="82">
        <v>4.0824999999999996</v>
      </c>
      <c r="J21" s="82">
        <v>6.282</v>
      </c>
      <c r="K21" s="82">
        <v>8.2289999999999992</v>
      </c>
      <c r="L21" s="23">
        <v>3.5213999999999999</v>
      </c>
      <c r="M21" s="23">
        <v>2.7332000000000001</v>
      </c>
      <c r="N21" s="23">
        <v>2.8898000000000001</v>
      </c>
      <c r="O21" t="s">
        <v>68</v>
      </c>
    </row>
    <row r="22" spans="1:22" x14ac:dyDescent="0.25">
      <c r="A22" t="s">
        <v>69</v>
      </c>
      <c r="B22" t="s">
        <v>70</v>
      </c>
      <c r="C22" t="s">
        <v>75</v>
      </c>
      <c r="D22" s="23">
        <v>299</v>
      </c>
      <c r="E22" s="81">
        <v>0.57479999999999998</v>
      </c>
      <c r="F22" s="82">
        <v>0.72699999999999998</v>
      </c>
      <c r="G22" s="82">
        <v>0.92700000000000005</v>
      </c>
      <c r="H22" s="82">
        <v>1.34</v>
      </c>
      <c r="I22" s="82">
        <v>1.837</v>
      </c>
      <c r="J22" s="82">
        <v>2.6629999999999998</v>
      </c>
      <c r="K22" s="82">
        <v>3.0647000000000002</v>
      </c>
      <c r="L22" s="23">
        <v>1.5568</v>
      </c>
      <c r="M22" s="23">
        <v>1.107</v>
      </c>
      <c r="N22" s="23">
        <v>1.339</v>
      </c>
      <c r="O22" t="s">
        <v>71</v>
      </c>
    </row>
    <row r="23" spans="1:22" x14ac:dyDescent="0.25">
      <c r="A23" t="s">
        <v>72</v>
      </c>
      <c r="B23" t="s">
        <v>73</v>
      </c>
      <c r="C23" t="s">
        <v>75</v>
      </c>
      <c r="D23" s="23">
        <v>300</v>
      </c>
      <c r="E23" s="81">
        <v>0.84899999999999998</v>
      </c>
      <c r="F23" s="82">
        <v>1</v>
      </c>
      <c r="G23" s="82">
        <v>1.575</v>
      </c>
      <c r="H23" s="82">
        <v>2.2000000000000002</v>
      </c>
      <c r="I23" s="82">
        <v>3.4</v>
      </c>
      <c r="J23" s="82">
        <v>5.01</v>
      </c>
      <c r="K23" s="82">
        <v>7.31</v>
      </c>
      <c r="L23" s="23">
        <v>2.8092999999999999</v>
      </c>
      <c r="M23" s="23">
        <v>2.0592000000000001</v>
      </c>
      <c r="N23" s="23">
        <v>2.2898999999999998</v>
      </c>
      <c r="O23" t="s">
        <v>74</v>
      </c>
    </row>
    <row r="26" spans="1:22" x14ac:dyDescent="0.25">
      <c r="A26" s="1" t="s">
        <v>283</v>
      </c>
    </row>
    <row r="28" spans="1:22" ht="15.75" x14ac:dyDescent="0.25">
      <c r="A28" s="22" t="s">
        <v>39</v>
      </c>
      <c r="B28" s="22" t="s">
        <v>40</v>
      </c>
      <c r="C28" s="22" t="s">
        <v>284</v>
      </c>
      <c r="D28" s="22" t="s">
        <v>285</v>
      </c>
      <c r="E28" s="22" t="s">
        <v>16</v>
      </c>
      <c r="F28" s="22" t="s">
        <v>1</v>
      </c>
      <c r="G28" s="22" t="s">
        <v>2</v>
      </c>
      <c r="H28" s="22" t="s">
        <v>3</v>
      </c>
      <c r="I28" s="22" t="s">
        <v>4</v>
      </c>
      <c r="J28" s="22" t="s">
        <v>5</v>
      </c>
      <c r="K28" s="22" t="s">
        <v>6</v>
      </c>
      <c r="L28" s="22" t="s">
        <v>286</v>
      </c>
      <c r="M28" s="22" t="s">
        <v>46</v>
      </c>
    </row>
    <row r="29" spans="1:22" x14ac:dyDescent="0.25">
      <c r="A29" t="s">
        <v>248</v>
      </c>
      <c r="B29" t="s">
        <v>287</v>
      </c>
      <c r="D29" t="s">
        <v>288</v>
      </c>
      <c r="E29" s="102">
        <v>0.3</v>
      </c>
      <c r="F29" s="78">
        <v>0.36273581399999999</v>
      </c>
      <c r="G29" s="78">
        <v>0.50479921520000004</v>
      </c>
      <c r="H29" s="78">
        <v>0.86590076250000003</v>
      </c>
      <c r="I29" s="78">
        <v>1.2752394107</v>
      </c>
      <c r="J29" s="78">
        <v>1.7639306979</v>
      </c>
      <c r="K29" s="78">
        <v>2.3261738244000001</v>
      </c>
      <c r="L29" t="s">
        <v>289</v>
      </c>
      <c r="M29" t="s">
        <v>290</v>
      </c>
      <c r="V29" s="27" t="s">
        <v>110</v>
      </c>
    </row>
    <row r="30" spans="1:22" x14ac:dyDescent="0.25">
      <c r="A30" t="s">
        <v>69</v>
      </c>
      <c r="B30" t="s">
        <v>291</v>
      </c>
      <c r="D30" t="s">
        <v>288</v>
      </c>
      <c r="E30" s="20">
        <v>0.79223507360000001</v>
      </c>
      <c r="F30" s="20">
        <v>1.0034065050000001</v>
      </c>
      <c r="G30" s="20">
        <v>1.2943531123000001</v>
      </c>
      <c r="H30" s="20">
        <v>1.8304251235</v>
      </c>
      <c r="I30" s="20">
        <v>2.6381679271</v>
      </c>
      <c r="J30" s="20">
        <v>3.6598468591</v>
      </c>
      <c r="K30" s="20">
        <v>4.3477860223000002</v>
      </c>
      <c r="L30" t="s">
        <v>292</v>
      </c>
      <c r="M30" t="s">
        <v>293</v>
      </c>
    </row>
    <row r="31" spans="1:22" x14ac:dyDescent="0.25">
      <c r="A31" t="s">
        <v>69</v>
      </c>
      <c r="B31" t="s">
        <v>291</v>
      </c>
      <c r="D31" t="s">
        <v>294</v>
      </c>
      <c r="E31" s="78">
        <v>0.81713672900000001</v>
      </c>
      <c r="F31" s="78">
        <v>1.0153012853000001</v>
      </c>
      <c r="G31" s="78">
        <v>1.3586283868</v>
      </c>
      <c r="H31" s="78">
        <v>1.9823580635</v>
      </c>
      <c r="I31" s="78">
        <v>2.9581696126999999</v>
      </c>
      <c r="J31" s="78">
        <v>4.3226170501999999</v>
      </c>
      <c r="K31" s="78">
        <v>5.5180867678999999</v>
      </c>
      <c r="L31" t="s">
        <v>295</v>
      </c>
      <c r="M31" t="s">
        <v>296</v>
      </c>
    </row>
    <row r="32" spans="1:22" x14ac:dyDescent="0.25">
      <c r="A32" t="s">
        <v>51</v>
      </c>
      <c r="B32" t="s">
        <v>297</v>
      </c>
      <c r="C32" t="s">
        <v>298</v>
      </c>
      <c r="D32" t="s">
        <v>288</v>
      </c>
      <c r="E32" s="20">
        <v>1.0432816805</v>
      </c>
      <c r="F32" s="20">
        <v>1.2766722616999999</v>
      </c>
      <c r="G32" s="20">
        <v>1.7632778504</v>
      </c>
      <c r="H32" s="20">
        <v>2.4132307627</v>
      </c>
      <c r="I32" s="20">
        <v>3.1925194577</v>
      </c>
      <c r="J32" s="20">
        <v>4.0250886069999998</v>
      </c>
      <c r="K32" s="20">
        <v>4.6859612497000001</v>
      </c>
      <c r="L32" t="s">
        <v>299</v>
      </c>
      <c r="M32" t="s">
        <v>300</v>
      </c>
    </row>
    <row r="33" spans="1:18" x14ac:dyDescent="0.25">
      <c r="A33" t="s">
        <v>51</v>
      </c>
      <c r="B33" t="s">
        <v>297</v>
      </c>
      <c r="C33" t="s">
        <v>298</v>
      </c>
      <c r="D33" t="s">
        <v>294</v>
      </c>
      <c r="E33" s="78">
        <v>1.1237052479</v>
      </c>
      <c r="F33" s="78">
        <v>1.2763539935999999</v>
      </c>
      <c r="G33" s="78">
        <v>1.5685976826000001</v>
      </c>
      <c r="H33" s="78">
        <v>2.114932885</v>
      </c>
      <c r="I33" s="78">
        <v>2.8211661334999998</v>
      </c>
      <c r="J33" s="78">
        <v>3.9620229159</v>
      </c>
      <c r="K33" s="78">
        <v>4.8213338361</v>
      </c>
      <c r="L33" t="s">
        <v>301</v>
      </c>
      <c r="M33" t="s">
        <v>302</v>
      </c>
    </row>
    <row r="34" spans="1:18" x14ac:dyDescent="0.25">
      <c r="A34" t="s">
        <v>303</v>
      </c>
      <c r="B34" t="s">
        <v>304</v>
      </c>
      <c r="D34" t="s">
        <v>288</v>
      </c>
      <c r="E34" s="20">
        <v>0.1814873998</v>
      </c>
      <c r="F34" s="20">
        <v>0.32266797019999999</v>
      </c>
      <c r="G34" s="20">
        <v>0.48869340890000001</v>
      </c>
      <c r="H34" s="20">
        <v>0.7762081784</v>
      </c>
      <c r="I34" s="20">
        <v>1.1199758613999999</v>
      </c>
      <c r="J34" s="20">
        <v>1.8313013791999999</v>
      </c>
      <c r="K34" s="20">
        <v>3.5156403046000002</v>
      </c>
      <c r="L34" t="s">
        <v>305</v>
      </c>
      <c r="M34" t="s">
        <v>306</v>
      </c>
    </row>
    <row r="35" spans="1:18" x14ac:dyDescent="0.25">
      <c r="A35" t="s">
        <v>303</v>
      </c>
      <c r="B35" t="s">
        <v>304</v>
      </c>
      <c r="D35" t="s">
        <v>294</v>
      </c>
      <c r="E35" s="20">
        <v>0.12147767180000001</v>
      </c>
      <c r="F35" s="20">
        <v>0.1773405763</v>
      </c>
      <c r="G35" s="20">
        <v>0.38225266470000002</v>
      </c>
      <c r="H35" s="20">
        <v>0.71262508840000005</v>
      </c>
      <c r="I35" s="20">
        <v>1.2470987787000001</v>
      </c>
      <c r="J35" s="20">
        <v>1.6514645314</v>
      </c>
      <c r="K35" s="20">
        <v>2.7272669611000002</v>
      </c>
      <c r="L35" t="s">
        <v>307</v>
      </c>
      <c r="M35" t="s">
        <v>308</v>
      </c>
    </row>
    <row r="36" spans="1:18" x14ac:dyDescent="0.25">
      <c r="A36" t="s">
        <v>303</v>
      </c>
      <c r="B36" t="s">
        <v>309</v>
      </c>
      <c r="D36" t="s">
        <v>288</v>
      </c>
      <c r="E36" s="20">
        <v>0.48185600000000001</v>
      </c>
      <c r="F36" s="20">
        <v>0.80570799999999998</v>
      </c>
      <c r="G36" s="20">
        <v>1.0768</v>
      </c>
      <c r="H36" s="20">
        <v>1.4242999999999999</v>
      </c>
      <c r="I36" s="20">
        <v>1.9595400000000001</v>
      </c>
      <c r="J36" s="20">
        <v>2.5930260000000001</v>
      </c>
      <c r="K36" s="20">
        <v>3.1079659999999998</v>
      </c>
      <c r="L36" t="s">
        <v>310</v>
      </c>
      <c r="M36" t="s">
        <v>311</v>
      </c>
    </row>
    <row r="37" spans="1:18" x14ac:dyDescent="0.25">
      <c r="A37" t="s">
        <v>303</v>
      </c>
      <c r="B37" t="s">
        <v>309</v>
      </c>
      <c r="D37" t="s">
        <v>294</v>
      </c>
      <c r="E37" s="78">
        <v>0.27844999999999998</v>
      </c>
      <c r="F37" s="78">
        <v>0.42343799999999998</v>
      </c>
      <c r="G37" s="78">
        <v>0.93171000000000004</v>
      </c>
      <c r="H37" s="78">
        <v>1.51522</v>
      </c>
      <c r="I37" s="78">
        <v>2.1072099999999998</v>
      </c>
      <c r="J37" s="78">
        <v>2.7647759999999999</v>
      </c>
      <c r="K37" s="78">
        <v>3.1475659999999999</v>
      </c>
      <c r="L37" t="s">
        <v>312</v>
      </c>
      <c r="M37" t="s">
        <v>313</v>
      </c>
    </row>
    <row r="38" spans="1:18" x14ac:dyDescent="0.25">
      <c r="A38" t="s">
        <v>234</v>
      </c>
      <c r="B38" t="s">
        <v>314</v>
      </c>
      <c r="C38" t="s">
        <v>298</v>
      </c>
      <c r="D38" t="s">
        <v>288</v>
      </c>
      <c r="E38" s="78">
        <v>0.66891693149999998</v>
      </c>
      <c r="F38" s="78">
        <v>0.78459999999999996</v>
      </c>
      <c r="G38" s="78">
        <v>1.1005</v>
      </c>
      <c r="H38" s="78">
        <v>1.657</v>
      </c>
      <c r="I38" s="78">
        <v>2.3376932682999998</v>
      </c>
      <c r="J38" s="78">
        <v>3.1882000000000001</v>
      </c>
      <c r="K38" s="78">
        <v>4.0115999999999996</v>
      </c>
      <c r="L38" t="s">
        <v>315</v>
      </c>
      <c r="M38" t="s">
        <v>316</v>
      </c>
    </row>
    <row r="39" spans="1:18" x14ac:dyDescent="0.25">
      <c r="A39" t="s">
        <v>234</v>
      </c>
      <c r="B39" t="s">
        <v>318</v>
      </c>
      <c r="D39" t="s">
        <v>288</v>
      </c>
      <c r="E39" s="20">
        <v>0.61872050000000001</v>
      </c>
      <c r="F39" s="20">
        <v>0.74798100000000001</v>
      </c>
      <c r="G39" s="20">
        <v>1.0373125000000001</v>
      </c>
      <c r="H39" s="20">
        <v>1.447605</v>
      </c>
      <c r="I39" s="20">
        <v>1.727115</v>
      </c>
      <c r="J39" s="20">
        <v>2.0078170000000002</v>
      </c>
      <c r="K39" s="20">
        <v>2.3485825</v>
      </c>
      <c r="L39" t="s">
        <v>319</v>
      </c>
      <c r="M39" t="s">
        <v>320</v>
      </c>
    </row>
    <row r="40" spans="1:18" x14ac:dyDescent="0.25">
      <c r="A40" t="s">
        <v>234</v>
      </c>
      <c r="B40" t="s">
        <v>318</v>
      </c>
      <c r="D40" t="s">
        <v>294</v>
      </c>
      <c r="E40" s="80">
        <v>0.651702</v>
      </c>
      <c r="F40" s="80">
        <v>0.90583800000000003</v>
      </c>
      <c r="G40" s="80">
        <v>1.1284099999999999</v>
      </c>
      <c r="H40" s="80">
        <v>1.66214</v>
      </c>
      <c r="I40" s="80">
        <v>2.5131000000000001</v>
      </c>
      <c r="J40" s="80">
        <v>3.1753439999999999</v>
      </c>
      <c r="K40" s="80">
        <v>3.8163360000000002</v>
      </c>
      <c r="L40" t="s">
        <v>321</v>
      </c>
      <c r="M40" t="s">
        <v>322</v>
      </c>
    </row>
    <row r="41" spans="1:18" x14ac:dyDescent="0.25">
      <c r="A41" t="s">
        <v>72</v>
      </c>
      <c r="B41" t="s">
        <v>323</v>
      </c>
      <c r="D41" t="s">
        <v>288</v>
      </c>
      <c r="E41" s="20">
        <v>1.2250000000000001</v>
      </c>
      <c r="F41" s="20">
        <v>1.65</v>
      </c>
      <c r="G41" s="20">
        <v>2.5</v>
      </c>
      <c r="H41" s="20">
        <v>3.5</v>
      </c>
      <c r="I41" s="20">
        <v>4.5</v>
      </c>
      <c r="J41" s="20">
        <v>5.8</v>
      </c>
      <c r="K41" s="20">
        <v>6.3</v>
      </c>
      <c r="L41" t="s">
        <v>324</v>
      </c>
      <c r="M41" t="s">
        <v>325</v>
      </c>
    </row>
    <row r="42" spans="1:18" x14ac:dyDescent="0.25">
      <c r="A42" t="s">
        <v>72</v>
      </c>
      <c r="B42" t="s">
        <v>326</v>
      </c>
      <c r="D42" t="s">
        <v>294</v>
      </c>
      <c r="E42" s="20">
        <v>1.1765000000000001</v>
      </c>
      <c r="F42" s="20">
        <v>1.5009999999999999</v>
      </c>
      <c r="G42" s="20">
        <v>1.9824999999999999</v>
      </c>
      <c r="H42" s="20">
        <v>2.9950000000000001</v>
      </c>
      <c r="I42" s="20">
        <v>3.8624999999999998</v>
      </c>
      <c r="J42" s="20">
        <v>5.08</v>
      </c>
      <c r="K42" s="20">
        <v>6.6470000000000002</v>
      </c>
      <c r="L42" t="s">
        <v>327</v>
      </c>
      <c r="M42" t="s">
        <v>328</v>
      </c>
    </row>
    <row r="43" spans="1:18" x14ac:dyDescent="0.25">
      <c r="A43" t="s">
        <v>72</v>
      </c>
      <c r="B43" t="s">
        <v>326</v>
      </c>
      <c r="D43" t="s">
        <v>329</v>
      </c>
      <c r="E43" s="78">
        <v>1.4159999999999999</v>
      </c>
      <c r="F43" s="78">
        <v>1.78</v>
      </c>
      <c r="G43" s="78">
        <v>2.3199999999999998</v>
      </c>
      <c r="H43" s="78">
        <v>2.86</v>
      </c>
      <c r="I43" s="78">
        <v>3.59</v>
      </c>
      <c r="J43" s="78">
        <v>4.5979999999999999</v>
      </c>
      <c r="K43" s="78">
        <v>5.4770000000000003</v>
      </c>
      <c r="L43" t="s">
        <v>330</v>
      </c>
      <c r="M43" t="s">
        <v>331</v>
      </c>
    </row>
    <row r="45" spans="1:18" x14ac:dyDescent="0.25">
      <c r="A45" s="1" t="s">
        <v>332</v>
      </c>
    </row>
    <row r="47" spans="1:18" ht="15.75" x14ac:dyDescent="0.25">
      <c r="A47" s="22" t="s">
        <v>39</v>
      </c>
      <c r="B47" s="22" t="s">
        <v>40</v>
      </c>
      <c r="C47" s="22" t="s">
        <v>333</v>
      </c>
      <c r="D47" s="22" t="s">
        <v>285</v>
      </c>
      <c r="E47" s="22" t="s">
        <v>16</v>
      </c>
      <c r="F47" s="22" t="s">
        <v>1</v>
      </c>
      <c r="G47" s="22" t="s">
        <v>2</v>
      </c>
      <c r="H47" s="22" t="s">
        <v>3</v>
      </c>
      <c r="I47" s="22" t="s">
        <v>4</v>
      </c>
      <c r="J47" s="22" t="s">
        <v>5</v>
      </c>
      <c r="K47" s="22" t="s">
        <v>6</v>
      </c>
      <c r="L47" s="22" t="s">
        <v>286</v>
      </c>
      <c r="M47" s="22" t="s">
        <v>46</v>
      </c>
    </row>
    <row r="48" spans="1:18" x14ac:dyDescent="0.25">
      <c r="A48" t="s">
        <v>248</v>
      </c>
      <c r="B48" t="s">
        <v>287</v>
      </c>
      <c r="C48" t="s">
        <v>334</v>
      </c>
      <c r="D48" t="s">
        <v>335</v>
      </c>
      <c r="E48" s="27">
        <v>0.3</v>
      </c>
      <c r="F48" s="27">
        <v>0.3</v>
      </c>
      <c r="G48" s="27">
        <v>0.3</v>
      </c>
      <c r="H48" s="81">
        <v>0.62134483630000004</v>
      </c>
      <c r="I48" s="81">
        <v>0.96470197410000003</v>
      </c>
      <c r="J48" s="81">
        <v>1.4206393235999999</v>
      </c>
      <c r="K48" s="81">
        <v>1.8434346017000001</v>
      </c>
      <c r="L48" t="s">
        <v>336</v>
      </c>
      <c r="M48" t="s">
        <v>337</v>
      </c>
      <c r="R48" s="27" t="s">
        <v>110</v>
      </c>
    </row>
    <row r="49" spans="1:18" x14ac:dyDescent="0.25">
      <c r="A49" t="s">
        <v>57</v>
      </c>
      <c r="B49" t="s">
        <v>317</v>
      </c>
      <c r="C49" t="s">
        <v>334</v>
      </c>
      <c r="D49" t="s">
        <v>335</v>
      </c>
      <c r="E49" s="81">
        <v>0.1335441</v>
      </c>
      <c r="F49" s="81">
        <v>0.189943</v>
      </c>
      <c r="G49" s="81">
        <v>0.50146933329999999</v>
      </c>
      <c r="H49" s="81">
        <v>0.87853300000000001</v>
      </c>
      <c r="I49" s="81">
        <v>1.474</v>
      </c>
      <c r="J49" s="81">
        <v>2.2209243999999999</v>
      </c>
      <c r="K49" s="81">
        <v>2.8943199000000002</v>
      </c>
      <c r="L49" t="s">
        <v>338</v>
      </c>
      <c r="M49" t="s">
        <v>339</v>
      </c>
    </row>
    <row r="50" spans="1:18" x14ac:dyDescent="0.25">
      <c r="A50" t="s">
        <v>72</v>
      </c>
      <c r="B50" t="s">
        <v>340</v>
      </c>
      <c r="C50" t="s">
        <v>334</v>
      </c>
      <c r="D50" t="s">
        <v>335</v>
      </c>
      <c r="E50">
        <v>0.52349999999999997</v>
      </c>
      <c r="F50">
        <v>0.56699999999999995</v>
      </c>
      <c r="G50">
        <v>0.77</v>
      </c>
      <c r="H50">
        <v>1.0449999999999999</v>
      </c>
      <c r="I50">
        <v>1.37</v>
      </c>
      <c r="J50">
        <v>1.9330000000000001</v>
      </c>
      <c r="K50">
        <v>2.2054999999999998</v>
      </c>
      <c r="L50" t="s">
        <v>336</v>
      </c>
      <c r="M50" t="s">
        <v>341</v>
      </c>
    </row>
    <row r="51" spans="1:18" x14ac:dyDescent="0.25">
      <c r="A51" t="s">
        <v>72</v>
      </c>
      <c r="B51" t="s">
        <v>342</v>
      </c>
      <c r="C51" t="s">
        <v>334</v>
      </c>
      <c r="D51" t="s">
        <v>335</v>
      </c>
      <c r="E51">
        <v>0.8</v>
      </c>
      <c r="F51">
        <v>0.9</v>
      </c>
      <c r="G51">
        <v>1.1000000000000001</v>
      </c>
      <c r="H51">
        <v>1.5</v>
      </c>
      <c r="I51">
        <v>2</v>
      </c>
      <c r="J51">
        <v>2.5</v>
      </c>
      <c r="K51">
        <v>2.9049999999999998</v>
      </c>
      <c r="L51" t="s">
        <v>343</v>
      </c>
      <c r="M51" t="s">
        <v>344</v>
      </c>
    </row>
    <row r="52" spans="1:18" x14ac:dyDescent="0.25">
      <c r="A52" t="s">
        <v>72</v>
      </c>
      <c r="B52" t="s">
        <v>345</v>
      </c>
      <c r="C52" t="s">
        <v>334</v>
      </c>
      <c r="D52" t="s">
        <v>335</v>
      </c>
      <c r="E52" s="81">
        <v>0.48</v>
      </c>
      <c r="F52" s="81">
        <v>0.64</v>
      </c>
      <c r="G52" s="81">
        <v>0.89</v>
      </c>
      <c r="H52" s="81">
        <v>1.27</v>
      </c>
      <c r="I52" s="81">
        <v>1.57</v>
      </c>
      <c r="J52" s="81">
        <v>2.14</v>
      </c>
      <c r="K52" s="81">
        <v>2.4</v>
      </c>
      <c r="L52" t="s">
        <v>346</v>
      </c>
      <c r="M52" t="s">
        <v>347</v>
      </c>
    </row>
    <row r="54" spans="1:18" x14ac:dyDescent="0.25">
      <c r="A54" s="1" t="s">
        <v>348</v>
      </c>
    </row>
    <row r="56" spans="1:18" ht="15.75" x14ac:dyDescent="0.25">
      <c r="A56" s="22" t="s">
        <v>39</v>
      </c>
      <c r="B56" s="22" t="s">
        <v>40</v>
      </c>
      <c r="C56" s="22" t="s">
        <v>284</v>
      </c>
      <c r="D56" s="22" t="s">
        <v>285</v>
      </c>
      <c r="E56" s="22" t="s">
        <v>16</v>
      </c>
      <c r="F56" s="22" t="s">
        <v>1</v>
      </c>
      <c r="G56" s="22" t="s">
        <v>2</v>
      </c>
      <c r="H56" s="22" t="s">
        <v>3</v>
      </c>
      <c r="I56" s="22" t="s">
        <v>4</v>
      </c>
      <c r="J56" s="22" t="s">
        <v>5</v>
      </c>
      <c r="K56" s="22" t="s">
        <v>6</v>
      </c>
      <c r="L56" s="22" t="s">
        <v>286</v>
      </c>
      <c r="M56" s="22" t="s">
        <v>46</v>
      </c>
    </row>
    <row r="57" spans="1:18" s="81" customFormat="1" x14ac:dyDescent="0.25">
      <c r="A57" s="81" t="s">
        <v>248</v>
      </c>
      <c r="B57" s="81" t="s">
        <v>287</v>
      </c>
      <c r="D57" s="81" t="s">
        <v>349</v>
      </c>
      <c r="E57" s="27">
        <v>0.38</v>
      </c>
      <c r="F57" s="27">
        <v>0.38</v>
      </c>
      <c r="G57" s="81">
        <v>0.65639004879999996</v>
      </c>
      <c r="H57" s="81">
        <v>1.0121002298999999</v>
      </c>
      <c r="I57" s="81">
        <v>1.3813769673</v>
      </c>
      <c r="J57" s="81">
        <v>1.9112765706999999</v>
      </c>
      <c r="K57" s="81">
        <v>2.4629829657000002</v>
      </c>
      <c r="L57" s="81" t="s">
        <v>289</v>
      </c>
      <c r="M57" s="81" t="s">
        <v>290</v>
      </c>
      <c r="R57" s="27" t="s">
        <v>110</v>
      </c>
    </row>
    <row r="58" spans="1:18" s="81" customFormat="1" x14ac:dyDescent="0.25">
      <c r="A58" s="81" t="s">
        <v>69</v>
      </c>
      <c r="B58" s="81" t="s">
        <v>291</v>
      </c>
      <c r="D58" s="81" t="s">
        <v>349</v>
      </c>
      <c r="E58" s="81">
        <v>2.3745086296000002</v>
      </c>
      <c r="F58" s="81">
        <v>3.2315950326</v>
      </c>
      <c r="G58" s="81">
        <v>4.5406850694000003</v>
      </c>
      <c r="H58" s="81">
        <v>6.4512011625000003</v>
      </c>
      <c r="I58" s="81">
        <v>9.1847132522999999</v>
      </c>
      <c r="J58" s="81">
        <v>13.8281653161</v>
      </c>
      <c r="K58" s="81">
        <v>16.210536387400001</v>
      </c>
      <c r="L58" s="81" t="s">
        <v>292</v>
      </c>
      <c r="M58" s="81" t="s">
        <v>293</v>
      </c>
    </row>
    <row r="59" spans="1:18" x14ac:dyDescent="0.25">
      <c r="A59" t="s">
        <v>69</v>
      </c>
      <c r="B59" t="s">
        <v>291</v>
      </c>
      <c r="D59" t="s">
        <v>349</v>
      </c>
      <c r="E59">
        <v>2.8466841825000002</v>
      </c>
      <c r="F59">
        <v>3.7176511838000001</v>
      </c>
      <c r="G59">
        <v>5.5952544276999996</v>
      </c>
      <c r="H59">
        <v>8.1179308675000001</v>
      </c>
      <c r="I59">
        <v>11.426883928000001</v>
      </c>
      <c r="J59">
        <v>16.0767952249</v>
      </c>
      <c r="K59">
        <v>18.970701362300002</v>
      </c>
      <c r="L59" t="s">
        <v>295</v>
      </c>
      <c r="M59" t="s">
        <v>296</v>
      </c>
    </row>
    <row r="60" spans="1:18" x14ac:dyDescent="0.25">
      <c r="A60" t="s">
        <v>51</v>
      </c>
      <c r="B60" t="s">
        <v>297</v>
      </c>
      <c r="C60" t="s">
        <v>298</v>
      </c>
      <c r="D60" t="s">
        <v>349</v>
      </c>
      <c r="E60">
        <v>6.2955983376000004</v>
      </c>
      <c r="F60">
        <v>7.3883721609000004</v>
      </c>
      <c r="G60">
        <v>9.7053232781999998</v>
      </c>
      <c r="H60">
        <v>12.8580249867</v>
      </c>
      <c r="I60">
        <v>16.663326661199999</v>
      </c>
      <c r="J60">
        <v>21.381817934800001</v>
      </c>
      <c r="K60">
        <v>25.172047404899999</v>
      </c>
      <c r="L60" t="s">
        <v>299</v>
      </c>
      <c r="M60" t="s">
        <v>300</v>
      </c>
    </row>
    <row r="61" spans="1:18" s="81" customFormat="1" x14ac:dyDescent="0.25">
      <c r="A61" s="81" t="s">
        <v>51</v>
      </c>
      <c r="B61" s="81" t="s">
        <v>297</v>
      </c>
      <c r="C61" s="81" t="s">
        <v>298</v>
      </c>
      <c r="D61" s="81" t="s">
        <v>349</v>
      </c>
      <c r="E61" s="81">
        <v>6.0954913238000001</v>
      </c>
      <c r="F61" s="81">
        <v>7.1881473079999996</v>
      </c>
      <c r="G61" s="81">
        <v>9.0299028931999992</v>
      </c>
      <c r="H61" s="81">
        <v>12.7616486732</v>
      </c>
      <c r="I61" s="81">
        <v>17.255898946799999</v>
      </c>
      <c r="J61" s="81">
        <v>21.3060972028</v>
      </c>
      <c r="K61" s="81">
        <v>24.491867856199999</v>
      </c>
      <c r="L61" s="81" t="s">
        <v>301</v>
      </c>
      <c r="M61" s="81" t="s">
        <v>302</v>
      </c>
    </row>
    <row r="62" spans="1:18" x14ac:dyDescent="0.25">
      <c r="A62" t="s">
        <v>303</v>
      </c>
      <c r="B62" t="s">
        <v>304</v>
      </c>
      <c r="D62" t="s">
        <v>349</v>
      </c>
      <c r="E62">
        <v>0.50850731630000001</v>
      </c>
      <c r="F62">
        <v>0.92277760099999995</v>
      </c>
      <c r="G62">
        <v>1.4056281064</v>
      </c>
      <c r="H62">
        <v>2.0881702040999999</v>
      </c>
      <c r="I62">
        <v>3.4559099657000001</v>
      </c>
      <c r="J62">
        <v>5.1959121525</v>
      </c>
      <c r="K62">
        <v>6.2838952866</v>
      </c>
      <c r="L62" t="s">
        <v>305</v>
      </c>
      <c r="M62" t="s">
        <v>306</v>
      </c>
    </row>
    <row r="63" spans="1:18" x14ac:dyDescent="0.25">
      <c r="A63" t="s">
        <v>303</v>
      </c>
      <c r="B63" t="s">
        <v>304</v>
      </c>
      <c r="D63" t="s">
        <v>349</v>
      </c>
      <c r="E63">
        <v>0.49164467179999999</v>
      </c>
      <c r="F63">
        <v>0.66554331929999999</v>
      </c>
      <c r="G63">
        <v>1.5605619449000001</v>
      </c>
      <c r="H63">
        <v>2.5816805322</v>
      </c>
      <c r="I63">
        <v>3.9581268127000002</v>
      </c>
      <c r="J63">
        <v>5.9514236788000003</v>
      </c>
      <c r="K63">
        <v>11.476435710700001</v>
      </c>
      <c r="L63" t="s">
        <v>307</v>
      </c>
      <c r="M63" t="s">
        <v>308</v>
      </c>
    </row>
    <row r="64" spans="1:18" x14ac:dyDescent="0.25">
      <c r="A64" t="s">
        <v>303</v>
      </c>
      <c r="B64" t="s">
        <v>309</v>
      </c>
      <c r="D64" t="s">
        <v>349</v>
      </c>
      <c r="E64">
        <v>0.85517600000000005</v>
      </c>
      <c r="F64">
        <v>1.227142</v>
      </c>
      <c r="G64">
        <v>1.89116</v>
      </c>
      <c r="H64">
        <v>2.8785500000000002</v>
      </c>
      <c r="I64">
        <v>4.4790200000000002</v>
      </c>
      <c r="J64">
        <v>8.7263559999999991</v>
      </c>
      <c r="K64">
        <v>11.530392000000001</v>
      </c>
      <c r="L64" t="s">
        <v>310</v>
      </c>
      <c r="M64" t="s">
        <v>311</v>
      </c>
    </row>
    <row r="65" spans="1:13" s="81" customFormat="1" x14ac:dyDescent="0.25">
      <c r="A65" s="81" t="s">
        <v>303</v>
      </c>
      <c r="B65" s="81" t="s">
        <v>309</v>
      </c>
      <c r="D65" s="81" t="s">
        <v>349</v>
      </c>
      <c r="E65" s="81">
        <v>0.48194999999999999</v>
      </c>
      <c r="F65" s="81">
        <v>0.84609800000000002</v>
      </c>
      <c r="G65" s="81">
        <v>1.45597</v>
      </c>
      <c r="H65" s="81">
        <v>2.5246499999999998</v>
      </c>
      <c r="I65" s="81">
        <v>4.3681999999999999</v>
      </c>
      <c r="J65" s="81">
        <v>9.7583839999999995</v>
      </c>
      <c r="K65" s="81">
        <v>13.920994</v>
      </c>
      <c r="L65" s="81" t="s">
        <v>312</v>
      </c>
      <c r="M65" s="81" t="s">
        <v>313</v>
      </c>
    </row>
    <row r="66" spans="1:13" s="81" customFormat="1" x14ac:dyDescent="0.25">
      <c r="A66" s="81" t="s">
        <v>234</v>
      </c>
      <c r="B66" s="81" t="s">
        <v>314</v>
      </c>
      <c r="C66" s="81" t="s">
        <v>298</v>
      </c>
      <c r="D66" s="81" t="s">
        <v>349</v>
      </c>
      <c r="E66" s="81">
        <v>3.8134531286</v>
      </c>
      <c r="F66" s="81">
        <v>4.5018425509000002</v>
      </c>
      <c r="G66" s="81">
        <v>5.9610000000000003</v>
      </c>
      <c r="H66" s="81">
        <v>7.9850000000000003</v>
      </c>
      <c r="I66" s="81">
        <v>11.010999999999999</v>
      </c>
      <c r="J66" s="81">
        <v>13.248548640499999</v>
      </c>
      <c r="K66" s="81">
        <v>15.599399999999999</v>
      </c>
      <c r="L66" s="81" t="s">
        <v>315</v>
      </c>
      <c r="M66" s="81" t="s">
        <v>316</v>
      </c>
    </row>
    <row r="67" spans="1:13" x14ac:dyDescent="0.25">
      <c r="A67" t="s">
        <v>234</v>
      </c>
      <c r="B67" t="s">
        <v>318</v>
      </c>
      <c r="D67" t="s">
        <v>349</v>
      </c>
      <c r="E67">
        <v>2.6461565</v>
      </c>
      <c r="F67">
        <v>2.941236</v>
      </c>
      <c r="G67">
        <v>3.3903124999999998</v>
      </c>
      <c r="H67">
        <v>4.166455</v>
      </c>
      <c r="I67">
        <v>5.7238625000000001</v>
      </c>
      <c r="J67">
        <v>7.1132119999999999</v>
      </c>
      <c r="K67">
        <v>9.1412680000000002</v>
      </c>
      <c r="L67" t="s">
        <v>319</v>
      </c>
      <c r="M67" t="s">
        <v>320</v>
      </c>
    </row>
    <row r="68" spans="1:13" x14ac:dyDescent="0.25">
      <c r="A68" t="s">
        <v>234</v>
      </c>
      <c r="B68" t="s">
        <v>318</v>
      </c>
      <c r="D68" t="s">
        <v>349</v>
      </c>
      <c r="E68">
        <v>2.7388539999999999</v>
      </c>
      <c r="F68">
        <v>3.2560799999999999</v>
      </c>
      <c r="G68">
        <v>4.3798599999999999</v>
      </c>
      <c r="H68">
        <v>5.7777000000000003</v>
      </c>
      <c r="I68">
        <v>7.60562</v>
      </c>
      <c r="J68">
        <v>10.183152</v>
      </c>
      <c r="K68">
        <v>12.067270000000001</v>
      </c>
      <c r="L68" t="s">
        <v>321</v>
      </c>
      <c r="M68" t="s">
        <v>322</v>
      </c>
    </row>
    <row r="69" spans="1:13" x14ac:dyDescent="0.25">
      <c r="A69" t="s">
        <v>72</v>
      </c>
      <c r="B69" t="s">
        <v>323</v>
      </c>
      <c r="D69" t="s">
        <v>349</v>
      </c>
      <c r="E69">
        <v>5.2</v>
      </c>
      <c r="F69">
        <v>6.7</v>
      </c>
      <c r="G69">
        <v>9.15</v>
      </c>
      <c r="H69">
        <v>12.6</v>
      </c>
      <c r="I69">
        <v>16.975000000000001</v>
      </c>
      <c r="J69">
        <v>25.65</v>
      </c>
      <c r="K69">
        <v>32.549999999999997</v>
      </c>
      <c r="L69" t="s">
        <v>324</v>
      </c>
      <c r="M69" t="s">
        <v>325</v>
      </c>
    </row>
    <row r="70" spans="1:13" s="81" customFormat="1" x14ac:dyDescent="0.25">
      <c r="A70" s="81" t="s">
        <v>72</v>
      </c>
      <c r="B70" s="81" t="s">
        <v>326</v>
      </c>
      <c r="D70" s="81" t="s">
        <v>349</v>
      </c>
      <c r="E70" s="81">
        <v>2.9279999999999999</v>
      </c>
      <c r="F70" s="81">
        <v>3.415</v>
      </c>
      <c r="G70" s="81">
        <v>5.1524999999999999</v>
      </c>
      <c r="H70" s="81">
        <v>7.2</v>
      </c>
      <c r="I70" s="81">
        <v>10.295</v>
      </c>
      <c r="J70" s="81">
        <v>15.944000000000001</v>
      </c>
      <c r="K70" s="81">
        <v>17.9315</v>
      </c>
      <c r="L70" s="81" t="s">
        <v>327</v>
      </c>
      <c r="M70" s="81" t="s">
        <v>328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22E8-BBC8-4C3D-AAB4-FDA801AC6BD0}">
  <dimension ref="A1:HC77"/>
  <sheetViews>
    <sheetView workbookViewId="0">
      <pane xSplit="1" ySplit="11" topLeftCell="B12" activePane="bottomRight" state="frozen"/>
      <selection pane="topRight"/>
      <selection pane="bottomLeft"/>
      <selection pane="bottomRight" activeCell="A17" sqref="A17:XFD17"/>
    </sheetView>
  </sheetViews>
  <sheetFormatPr defaultRowHeight="11.45" customHeight="1" x14ac:dyDescent="0.25"/>
  <cols>
    <col min="1" max="1" width="29.85546875" style="70" customWidth="1"/>
    <col min="2" max="2" width="10" style="70" customWidth="1"/>
    <col min="3" max="3" width="5" style="70" customWidth="1"/>
    <col min="4" max="4" width="16" style="70" customWidth="1"/>
    <col min="5" max="5" width="5" style="70" customWidth="1"/>
    <col min="6" max="6" width="10" style="70" customWidth="1"/>
    <col min="7" max="7" width="5" style="70" customWidth="1"/>
    <col min="8" max="8" width="10" style="70" customWidth="1"/>
    <col min="9" max="9" width="5" style="70" customWidth="1"/>
    <col min="10" max="10" width="10" style="70" customWidth="1"/>
    <col min="11" max="11" width="5" style="70" customWidth="1"/>
    <col min="12" max="12" width="10" style="70" customWidth="1"/>
    <col min="13" max="13" width="5" style="70" customWidth="1"/>
    <col min="14" max="14" width="10" style="70" customWidth="1"/>
    <col min="15" max="15" width="5" style="70" customWidth="1"/>
    <col min="16" max="16" width="10" style="70" customWidth="1"/>
    <col min="17" max="17" width="5" style="70" customWidth="1"/>
    <col min="18" max="18" width="10" style="70" customWidth="1"/>
    <col min="19" max="19" width="5" style="70" customWidth="1"/>
    <col min="20" max="20" width="10" style="70" customWidth="1"/>
    <col min="21" max="21" width="5" style="70" customWidth="1"/>
    <col min="22" max="22" width="10" style="70" customWidth="1"/>
    <col min="23" max="23" width="5" style="70" customWidth="1"/>
    <col min="24" max="24" width="10" style="70" customWidth="1"/>
    <col min="25" max="25" width="5" style="70" customWidth="1"/>
    <col min="26" max="26" width="10" style="70" customWidth="1"/>
    <col min="27" max="27" width="5" style="70" customWidth="1"/>
    <col min="28" max="28" width="10" style="70" customWidth="1"/>
    <col min="29" max="29" width="5" style="70" customWidth="1"/>
    <col min="30" max="30" width="10" style="70" customWidth="1"/>
    <col min="31" max="31" width="5" style="70" customWidth="1"/>
    <col min="32" max="32" width="10" style="70" customWidth="1"/>
    <col min="33" max="33" width="5" style="70" customWidth="1"/>
    <col min="34" max="34" width="10" style="70" customWidth="1"/>
    <col min="35" max="35" width="5" style="70" customWidth="1"/>
    <col min="36" max="36" width="10" style="70" customWidth="1"/>
    <col min="37" max="37" width="5" style="70" customWidth="1"/>
    <col min="38" max="38" width="10" style="70" customWidth="1"/>
    <col min="39" max="39" width="5" style="70" customWidth="1"/>
    <col min="40" max="40" width="10" style="70" customWidth="1"/>
    <col min="41" max="41" width="5" style="70" customWidth="1"/>
    <col min="42" max="42" width="10" style="70" customWidth="1"/>
    <col min="43" max="43" width="5" style="70" customWidth="1"/>
    <col min="44" max="44" width="10" style="70" customWidth="1"/>
    <col min="45" max="45" width="5" style="70" customWidth="1"/>
    <col min="46" max="46" width="10" style="70" customWidth="1"/>
    <col min="47" max="47" width="5" style="70" customWidth="1"/>
    <col min="48" max="48" width="10" style="70" customWidth="1"/>
    <col min="49" max="49" width="5" style="70" customWidth="1"/>
    <col min="50" max="50" width="10" style="70" customWidth="1"/>
    <col min="51" max="51" width="5" style="70" customWidth="1"/>
    <col min="52" max="52" width="10" style="70" customWidth="1"/>
    <col min="53" max="53" width="5" style="70" customWidth="1"/>
    <col min="54" max="54" width="10" style="70" customWidth="1"/>
    <col min="55" max="55" width="5" style="70" customWidth="1"/>
    <col min="56" max="56" width="10" style="70" customWidth="1"/>
    <col min="57" max="57" width="5" style="70" customWidth="1"/>
    <col min="58" max="58" width="10" style="70" customWidth="1"/>
    <col min="59" max="59" width="5" style="70" customWidth="1"/>
    <col min="60" max="60" width="10" style="70" customWidth="1"/>
    <col min="61" max="61" width="5" style="70" customWidth="1"/>
    <col min="62" max="62" width="10" style="70" customWidth="1"/>
    <col min="63" max="63" width="5" style="70" customWidth="1"/>
    <col min="64" max="64" width="10" style="70" customWidth="1"/>
    <col min="65" max="65" width="5" style="70" customWidth="1"/>
    <col min="66" max="66" width="10" style="70" customWidth="1"/>
    <col min="67" max="67" width="5" style="70" customWidth="1"/>
    <col min="68" max="68" width="10" style="70" customWidth="1"/>
    <col min="69" max="69" width="5" style="70" customWidth="1"/>
    <col min="70" max="70" width="10" style="70" customWidth="1"/>
    <col min="71" max="71" width="5" style="70" customWidth="1"/>
    <col min="72" max="72" width="10" style="70" customWidth="1"/>
    <col min="73" max="73" width="5" style="70" customWidth="1"/>
    <col min="74" max="74" width="10" style="70" customWidth="1"/>
    <col min="75" max="75" width="5" style="70" customWidth="1"/>
    <col min="76" max="76" width="10" style="70" customWidth="1"/>
    <col min="77" max="77" width="5" style="70" customWidth="1"/>
    <col min="78" max="78" width="10" style="70" customWidth="1"/>
    <col min="79" max="79" width="5" style="70" customWidth="1"/>
    <col min="80" max="80" width="10" style="70" customWidth="1"/>
    <col min="81" max="81" width="5" style="70" customWidth="1"/>
    <col min="82" max="82" width="10" style="70" customWidth="1"/>
    <col min="83" max="83" width="5" style="70" customWidth="1"/>
    <col min="84" max="84" width="10" style="70" customWidth="1"/>
    <col min="85" max="85" width="5" style="70" customWidth="1"/>
    <col min="86" max="86" width="10" style="70" customWidth="1"/>
    <col min="87" max="87" width="5" style="70" customWidth="1"/>
    <col min="88" max="88" width="10" style="70" customWidth="1"/>
    <col min="89" max="89" width="5" style="70" customWidth="1"/>
    <col min="90" max="90" width="10" style="70" customWidth="1"/>
    <col min="91" max="91" width="5" style="70" customWidth="1"/>
    <col min="92" max="92" width="10" style="70" customWidth="1"/>
    <col min="93" max="93" width="5" style="70" customWidth="1"/>
    <col min="94" max="94" width="10" style="70" customWidth="1"/>
    <col min="95" max="95" width="5" style="70" customWidth="1"/>
    <col min="96" max="96" width="10" style="70" customWidth="1"/>
    <col min="97" max="97" width="5" style="70" customWidth="1"/>
    <col min="98" max="98" width="10" style="70" customWidth="1"/>
    <col min="99" max="99" width="5" style="70" customWidth="1"/>
    <col min="100" max="100" width="10" style="70" customWidth="1"/>
    <col min="101" max="101" width="5" style="70" customWidth="1"/>
    <col min="102" max="102" width="10" style="70" customWidth="1"/>
    <col min="103" max="103" width="5" style="70" customWidth="1"/>
    <col min="104" max="104" width="10" style="70" customWidth="1"/>
    <col min="105" max="105" width="5" style="70" customWidth="1"/>
    <col min="106" max="106" width="10" style="70" customWidth="1"/>
    <col min="107" max="107" width="5" style="70" customWidth="1"/>
    <col min="108" max="108" width="10" style="70" customWidth="1"/>
    <col min="109" max="109" width="5" style="70" customWidth="1"/>
    <col min="110" max="110" width="10" style="70" customWidth="1"/>
    <col min="111" max="111" width="5" style="70" customWidth="1"/>
    <col min="112" max="112" width="10" style="70" customWidth="1"/>
    <col min="113" max="113" width="5" style="70" customWidth="1"/>
    <col min="114" max="114" width="10" style="70" customWidth="1"/>
    <col min="115" max="115" width="5" style="70" customWidth="1"/>
    <col min="116" max="116" width="10" style="70" customWidth="1"/>
    <col min="117" max="117" width="5" style="70" customWidth="1"/>
    <col min="118" max="118" width="10" style="70" customWidth="1"/>
    <col min="119" max="119" width="5" style="70" customWidth="1"/>
    <col min="120" max="120" width="10" style="70" customWidth="1"/>
    <col min="121" max="121" width="5" style="70" customWidth="1"/>
    <col min="122" max="122" width="10" style="70" customWidth="1"/>
    <col min="123" max="123" width="5" style="70" customWidth="1"/>
    <col min="124" max="124" width="10" style="70" customWidth="1"/>
    <col min="125" max="125" width="5" style="70" customWidth="1"/>
    <col min="126" max="126" width="10" style="70" customWidth="1"/>
    <col min="127" max="127" width="5" style="70" customWidth="1"/>
    <col min="128" max="128" width="10" style="70" customWidth="1"/>
    <col min="129" max="129" width="5" style="70" customWidth="1"/>
    <col min="130" max="130" width="10" style="70" customWidth="1"/>
    <col min="131" max="131" width="5" style="70" customWidth="1"/>
    <col min="132" max="132" width="10" style="70" customWidth="1"/>
    <col min="133" max="133" width="5" style="70" customWidth="1"/>
    <col min="134" max="134" width="10" style="70" customWidth="1"/>
    <col min="135" max="135" width="5" style="70" customWidth="1"/>
    <col min="136" max="136" width="10" style="70" customWidth="1"/>
    <col min="137" max="137" width="5" style="70" customWidth="1"/>
    <col min="138" max="138" width="10" style="70" customWidth="1"/>
    <col min="139" max="139" width="5" style="70" customWidth="1"/>
    <col min="140" max="140" width="10" style="70" customWidth="1"/>
    <col min="141" max="141" width="5" style="70" customWidth="1"/>
    <col min="142" max="142" width="10" style="70" customWidth="1"/>
    <col min="143" max="143" width="5" style="70" customWidth="1"/>
    <col min="144" max="144" width="10" style="70" customWidth="1"/>
    <col min="145" max="145" width="5" style="70" customWidth="1"/>
    <col min="146" max="146" width="10" style="70" customWidth="1"/>
    <col min="147" max="147" width="5" style="70" customWidth="1"/>
    <col min="148" max="148" width="10" style="70" customWidth="1"/>
    <col min="149" max="149" width="5" style="70" customWidth="1"/>
    <col min="150" max="150" width="10" style="70" customWidth="1"/>
    <col min="151" max="151" width="5" style="70" customWidth="1"/>
    <col min="152" max="152" width="10" style="70" customWidth="1"/>
    <col min="153" max="153" width="5" style="70" customWidth="1"/>
    <col min="154" max="154" width="10" style="70" customWidth="1"/>
    <col min="155" max="155" width="5" style="70" customWidth="1"/>
    <col min="156" max="156" width="10" style="70" customWidth="1"/>
    <col min="157" max="157" width="5" style="70" customWidth="1"/>
    <col min="158" max="158" width="10" style="70" customWidth="1"/>
    <col min="159" max="159" width="5" style="70" customWidth="1"/>
    <col min="160" max="160" width="10" style="70" customWidth="1"/>
    <col min="161" max="161" width="5" style="70" customWidth="1"/>
    <col min="162" max="162" width="10" style="70" customWidth="1"/>
    <col min="163" max="163" width="5" style="70" customWidth="1"/>
    <col min="164" max="164" width="10" style="70" customWidth="1"/>
    <col min="165" max="165" width="5" style="70" customWidth="1"/>
    <col min="166" max="166" width="10" style="70" customWidth="1"/>
    <col min="167" max="167" width="5" style="70" customWidth="1"/>
    <col min="168" max="168" width="10" style="70" customWidth="1"/>
    <col min="169" max="169" width="5" style="70" customWidth="1"/>
    <col min="170" max="170" width="10" style="70" customWidth="1"/>
    <col min="171" max="171" width="5" style="70" customWidth="1"/>
    <col min="172" max="172" width="10" style="70" customWidth="1"/>
    <col min="173" max="173" width="5" style="70" customWidth="1"/>
    <col min="174" max="174" width="10" style="70" customWidth="1"/>
    <col min="175" max="175" width="5" style="70" customWidth="1"/>
    <col min="176" max="176" width="10" style="70" customWidth="1"/>
    <col min="177" max="177" width="5" style="70" customWidth="1"/>
    <col min="178" max="178" width="10" style="70" customWidth="1"/>
    <col min="179" max="179" width="5" style="70" customWidth="1"/>
    <col min="180" max="180" width="10" style="70" customWidth="1"/>
    <col min="181" max="181" width="5" style="70" customWidth="1"/>
    <col min="182" max="182" width="10" style="70" customWidth="1"/>
    <col min="183" max="183" width="5" style="70" customWidth="1"/>
    <col min="184" max="184" width="10" style="70" customWidth="1"/>
    <col min="185" max="185" width="5" style="70" customWidth="1"/>
    <col min="186" max="186" width="10" style="70" customWidth="1"/>
    <col min="187" max="187" width="5" style="70" customWidth="1"/>
    <col min="188" max="188" width="10" style="70" customWidth="1"/>
    <col min="189" max="189" width="5" style="70" customWidth="1"/>
    <col min="190" max="190" width="10" style="70" customWidth="1"/>
    <col min="191" max="191" width="5" style="70" customWidth="1"/>
    <col min="192" max="192" width="10" style="70" customWidth="1"/>
    <col min="193" max="193" width="5" style="70" customWidth="1"/>
    <col min="194" max="194" width="10" style="70" customWidth="1"/>
    <col min="195" max="195" width="5" style="70" customWidth="1"/>
    <col min="196" max="196" width="10" style="70" customWidth="1"/>
    <col min="197" max="197" width="5" style="70" customWidth="1"/>
    <col min="198" max="198" width="10" style="70" customWidth="1"/>
    <col min="199" max="199" width="5" style="70" customWidth="1"/>
    <col min="200" max="200" width="10" style="70" customWidth="1"/>
    <col min="201" max="201" width="5" style="70" customWidth="1"/>
    <col min="202" max="202" width="10" style="70" customWidth="1"/>
    <col min="203" max="203" width="5" style="70" customWidth="1"/>
    <col min="204" max="204" width="19.85546875" style="70" customWidth="1"/>
    <col min="205" max="205" width="5" style="70" customWidth="1"/>
    <col min="206" max="206" width="10" style="70" customWidth="1"/>
    <col min="207" max="207" width="5" style="70" customWidth="1"/>
    <col min="208" max="16384" width="9.140625" style="70"/>
  </cols>
  <sheetData>
    <row r="1" spans="1:211" x14ac:dyDescent="0.25">
      <c r="A1" s="69" t="s">
        <v>378</v>
      </c>
    </row>
    <row r="2" spans="1:211" x14ac:dyDescent="0.25">
      <c r="A2" s="69" t="s">
        <v>111</v>
      </c>
      <c r="B2" s="71" t="s">
        <v>379</v>
      </c>
    </row>
    <row r="3" spans="1:211" x14ac:dyDescent="0.25">
      <c r="A3" s="69" t="s">
        <v>112</v>
      </c>
      <c r="B3" s="69" t="s">
        <v>380</v>
      </c>
    </row>
    <row r="5" spans="1:211" x14ac:dyDescent="0.25">
      <c r="A5" s="71" t="s">
        <v>113</v>
      </c>
      <c r="C5" s="69" t="s">
        <v>114</v>
      </c>
    </row>
    <row r="6" spans="1:211" x14ac:dyDescent="0.25">
      <c r="A6" s="71" t="s">
        <v>115</v>
      </c>
      <c r="C6" s="69" t="s">
        <v>116</v>
      </c>
    </row>
    <row r="7" spans="1:211" x14ac:dyDescent="0.25">
      <c r="A7" s="71" t="s">
        <v>117</v>
      </c>
      <c r="C7" s="69" t="s">
        <v>118</v>
      </c>
    </row>
    <row r="9" spans="1:211" x14ac:dyDescent="0.25">
      <c r="A9" s="72" t="s">
        <v>119</v>
      </c>
      <c r="B9" s="128" t="s">
        <v>381</v>
      </c>
      <c r="C9" s="128" t="s">
        <v>120</v>
      </c>
      <c r="D9" s="128" t="s">
        <v>381</v>
      </c>
      <c r="E9" s="128" t="s">
        <v>120</v>
      </c>
      <c r="F9" s="128" t="s">
        <v>381</v>
      </c>
      <c r="G9" s="128" t="s">
        <v>120</v>
      </c>
      <c r="H9" s="128" t="s">
        <v>381</v>
      </c>
      <c r="I9" s="128" t="s">
        <v>120</v>
      </c>
      <c r="J9" s="128" t="s">
        <v>381</v>
      </c>
      <c r="K9" s="128" t="s">
        <v>120</v>
      </c>
      <c r="L9" s="128" t="s">
        <v>381</v>
      </c>
      <c r="M9" s="128" t="s">
        <v>120</v>
      </c>
      <c r="N9" s="128" t="s">
        <v>381</v>
      </c>
      <c r="O9" s="128" t="s">
        <v>120</v>
      </c>
      <c r="P9" s="128" t="s">
        <v>381</v>
      </c>
      <c r="Q9" s="128" t="s">
        <v>120</v>
      </c>
      <c r="R9" s="128" t="s">
        <v>381</v>
      </c>
      <c r="S9" s="128" t="s">
        <v>120</v>
      </c>
      <c r="T9" s="128" t="s">
        <v>381</v>
      </c>
      <c r="U9" s="128" t="s">
        <v>120</v>
      </c>
      <c r="V9" s="128" t="s">
        <v>381</v>
      </c>
      <c r="W9" s="128" t="s">
        <v>120</v>
      </c>
      <c r="X9" s="128" t="s">
        <v>381</v>
      </c>
      <c r="Y9" s="128" t="s">
        <v>120</v>
      </c>
      <c r="Z9" s="128" t="s">
        <v>381</v>
      </c>
      <c r="AA9" s="128" t="s">
        <v>120</v>
      </c>
      <c r="AB9" s="128" t="s">
        <v>381</v>
      </c>
      <c r="AC9" s="128" t="s">
        <v>120</v>
      </c>
      <c r="AD9" s="128" t="s">
        <v>381</v>
      </c>
      <c r="AE9" s="128" t="s">
        <v>120</v>
      </c>
      <c r="AF9" s="128" t="s">
        <v>381</v>
      </c>
      <c r="AG9" s="128" t="s">
        <v>120</v>
      </c>
      <c r="AH9" s="128" t="s">
        <v>381</v>
      </c>
      <c r="AI9" s="128" t="s">
        <v>120</v>
      </c>
      <c r="AJ9" s="128" t="s">
        <v>381</v>
      </c>
      <c r="AK9" s="128" t="s">
        <v>120</v>
      </c>
      <c r="AL9" s="128" t="s">
        <v>381</v>
      </c>
      <c r="AM9" s="128" t="s">
        <v>120</v>
      </c>
      <c r="AN9" s="128" t="s">
        <v>381</v>
      </c>
      <c r="AO9" s="128" t="s">
        <v>120</v>
      </c>
      <c r="AP9" s="128" t="s">
        <v>381</v>
      </c>
      <c r="AQ9" s="128" t="s">
        <v>120</v>
      </c>
      <c r="AR9" s="128" t="s">
        <v>381</v>
      </c>
      <c r="AS9" s="128" t="s">
        <v>120</v>
      </c>
      <c r="AT9" s="128" t="s">
        <v>381</v>
      </c>
      <c r="AU9" s="128" t="s">
        <v>120</v>
      </c>
      <c r="AV9" s="128" t="s">
        <v>381</v>
      </c>
      <c r="AW9" s="128" t="s">
        <v>120</v>
      </c>
      <c r="AX9" s="128" t="s">
        <v>381</v>
      </c>
      <c r="AY9" s="128" t="s">
        <v>120</v>
      </c>
      <c r="AZ9" s="128" t="s">
        <v>381</v>
      </c>
      <c r="BA9" s="128" t="s">
        <v>120</v>
      </c>
      <c r="BB9" s="128" t="s">
        <v>381</v>
      </c>
      <c r="BC9" s="128" t="s">
        <v>120</v>
      </c>
      <c r="BD9" s="128" t="s">
        <v>381</v>
      </c>
      <c r="BE9" s="128" t="s">
        <v>120</v>
      </c>
      <c r="BF9" s="128" t="s">
        <v>381</v>
      </c>
      <c r="BG9" s="128" t="s">
        <v>120</v>
      </c>
      <c r="BH9" s="128" t="s">
        <v>381</v>
      </c>
      <c r="BI9" s="128" t="s">
        <v>120</v>
      </c>
      <c r="BJ9" s="128" t="s">
        <v>381</v>
      </c>
      <c r="BK9" s="128" t="s">
        <v>120</v>
      </c>
      <c r="BL9" s="128" t="s">
        <v>381</v>
      </c>
      <c r="BM9" s="128" t="s">
        <v>120</v>
      </c>
      <c r="BN9" s="128" t="s">
        <v>381</v>
      </c>
      <c r="BO9" s="128" t="s">
        <v>120</v>
      </c>
      <c r="BP9" s="128" t="s">
        <v>381</v>
      </c>
      <c r="BQ9" s="128" t="s">
        <v>120</v>
      </c>
      <c r="BR9" s="128" t="s">
        <v>381</v>
      </c>
      <c r="BS9" s="128" t="s">
        <v>120</v>
      </c>
      <c r="BT9" s="128" t="s">
        <v>381</v>
      </c>
      <c r="BU9" s="128" t="s">
        <v>120</v>
      </c>
      <c r="BV9" s="128" t="s">
        <v>381</v>
      </c>
      <c r="BW9" s="128" t="s">
        <v>120</v>
      </c>
      <c r="BX9" s="128" t="s">
        <v>381</v>
      </c>
      <c r="BY9" s="128" t="s">
        <v>120</v>
      </c>
      <c r="BZ9" s="128" t="s">
        <v>381</v>
      </c>
      <c r="CA9" s="128" t="s">
        <v>120</v>
      </c>
      <c r="CB9" s="128" t="s">
        <v>381</v>
      </c>
      <c r="CC9" s="128" t="s">
        <v>120</v>
      </c>
      <c r="CD9" s="128" t="s">
        <v>381</v>
      </c>
      <c r="CE9" s="128" t="s">
        <v>120</v>
      </c>
      <c r="CF9" s="128" t="s">
        <v>381</v>
      </c>
      <c r="CG9" s="128" t="s">
        <v>120</v>
      </c>
      <c r="CH9" s="128" t="s">
        <v>381</v>
      </c>
      <c r="CI9" s="128" t="s">
        <v>120</v>
      </c>
      <c r="CJ9" s="128" t="s">
        <v>381</v>
      </c>
      <c r="CK9" s="128" t="s">
        <v>120</v>
      </c>
      <c r="CL9" s="128" t="s">
        <v>381</v>
      </c>
      <c r="CM9" s="128" t="s">
        <v>120</v>
      </c>
      <c r="CN9" s="128" t="s">
        <v>381</v>
      </c>
      <c r="CO9" s="128" t="s">
        <v>120</v>
      </c>
      <c r="CP9" s="128" t="s">
        <v>381</v>
      </c>
      <c r="CQ9" s="128" t="s">
        <v>120</v>
      </c>
      <c r="CR9" s="128" t="s">
        <v>381</v>
      </c>
      <c r="CS9" s="128" t="s">
        <v>120</v>
      </c>
      <c r="CT9" s="128" t="s">
        <v>381</v>
      </c>
      <c r="CU9" s="128" t="s">
        <v>120</v>
      </c>
      <c r="CV9" s="128" t="s">
        <v>381</v>
      </c>
      <c r="CW9" s="128" t="s">
        <v>120</v>
      </c>
      <c r="CX9" s="128" t="s">
        <v>381</v>
      </c>
      <c r="CY9" s="128" t="s">
        <v>120</v>
      </c>
      <c r="CZ9" s="128" t="s">
        <v>381</v>
      </c>
      <c r="DA9" s="128" t="s">
        <v>120</v>
      </c>
      <c r="DB9" s="128" t="s">
        <v>381</v>
      </c>
      <c r="DC9" s="128" t="s">
        <v>120</v>
      </c>
      <c r="DD9" s="128" t="s">
        <v>381</v>
      </c>
      <c r="DE9" s="128" t="s">
        <v>120</v>
      </c>
      <c r="DF9" s="128" t="s">
        <v>381</v>
      </c>
      <c r="DG9" s="128" t="s">
        <v>120</v>
      </c>
      <c r="DH9" s="128" t="s">
        <v>381</v>
      </c>
      <c r="DI9" s="128" t="s">
        <v>120</v>
      </c>
      <c r="DJ9" s="128" t="s">
        <v>381</v>
      </c>
      <c r="DK9" s="128" t="s">
        <v>120</v>
      </c>
      <c r="DL9" s="128" t="s">
        <v>381</v>
      </c>
      <c r="DM9" s="128" t="s">
        <v>120</v>
      </c>
      <c r="DN9" s="128" t="s">
        <v>381</v>
      </c>
      <c r="DO9" s="128" t="s">
        <v>120</v>
      </c>
      <c r="DP9" s="128" t="s">
        <v>381</v>
      </c>
      <c r="DQ9" s="128" t="s">
        <v>120</v>
      </c>
      <c r="DR9" s="128" t="s">
        <v>381</v>
      </c>
      <c r="DS9" s="128" t="s">
        <v>120</v>
      </c>
      <c r="DT9" s="128" t="s">
        <v>381</v>
      </c>
      <c r="DU9" s="128" t="s">
        <v>120</v>
      </c>
      <c r="DV9" s="128" t="s">
        <v>381</v>
      </c>
      <c r="DW9" s="128" t="s">
        <v>120</v>
      </c>
      <c r="DX9" s="128" t="s">
        <v>381</v>
      </c>
      <c r="DY9" s="128" t="s">
        <v>120</v>
      </c>
      <c r="DZ9" s="128" t="s">
        <v>381</v>
      </c>
      <c r="EA9" s="128" t="s">
        <v>120</v>
      </c>
      <c r="EB9" s="128" t="s">
        <v>381</v>
      </c>
      <c r="EC9" s="128" t="s">
        <v>120</v>
      </c>
      <c r="ED9" s="128" t="s">
        <v>381</v>
      </c>
      <c r="EE9" s="128" t="s">
        <v>120</v>
      </c>
      <c r="EF9" s="128" t="s">
        <v>381</v>
      </c>
      <c r="EG9" s="128" t="s">
        <v>120</v>
      </c>
      <c r="EH9" s="128" t="s">
        <v>381</v>
      </c>
      <c r="EI9" s="128" t="s">
        <v>120</v>
      </c>
      <c r="EJ9" s="128" t="s">
        <v>381</v>
      </c>
      <c r="EK9" s="128" t="s">
        <v>120</v>
      </c>
      <c r="EL9" s="128" t="s">
        <v>381</v>
      </c>
      <c r="EM9" s="128" t="s">
        <v>120</v>
      </c>
      <c r="EN9" s="128" t="s">
        <v>381</v>
      </c>
      <c r="EO9" s="128" t="s">
        <v>120</v>
      </c>
      <c r="EP9" s="128" t="s">
        <v>381</v>
      </c>
      <c r="EQ9" s="128" t="s">
        <v>120</v>
      </c>
      <c r="ER9" s="128" t="s">
        <v>381</v>
      </c>
      <c r="ES9" s="128" t="s">
        <v>120</v>
      </c>
      <c r="ET9" s="128" t="s">
        <v>381</v>
      </c>
      <c r="EU9" s="128" t="s">
        <v>120</v>
      </c>
      <c r="EV9" s="128" t="s">
        <v>381</v>
      </c>
      <c r="EW9" s="128" t="s">
        <v>120</v>
      </c>
      <c r="EX9" s="128" t="s">
        <v>381</v>
      </c>
      <c r="EY9" s="128" t="s">
        <v>120</v>
      </c>
      <c r="EZ9" s="128" t="s">
        <v>381</v>
      </c>
      <c r="FA9" s="128" t="s">
        <v>120</v>
      </c>
      <c r="FB9" s="128" t="s">
        <v>381</v>
      </c>
      <c r="FC9" s="128" t="s">
        <v>120</v>
      </c>
      <c r="FD9" s="128" t="s">
        <v>381</v>
      </c>
      <c r="FE9" s="128" t="s">
        <v>120</v>
      </c>
      <c r="FF9" s="128" t="s">
        <v>381</v>
      </c>
      <c r="FG9" s="128" t="s">
        <v>120</v>
      </c>
      <c r="FH9" s="128" t="s">
        <v>381</v>
      </c>
      <c r="FI9" s="128" t="s">
        <v>120</v>
      </c>
      <c r="FJ9" s="128" t="s">
        <v>381</v>
      </c>
      <c r="FK9" s="128" t="s">
        <v>120</v>
      </c>
      <c r="FL9" s="128" t="s">
        <v>381</v>
      </c>
      <c r="FM9" s="128" t="s">
        <v>120</v>
      </c>
      <c r="FN9" s="128" t="s">
        <v>381</v>
      </c>
      <c r="FO9" s="128" t="s">
        <v>120</v>
      </c>
      <c r="FP9" s="128" t="s">
        <v>381</v>
      </c>
      <c r="FQ9" s="128" t="s">
        <v>120</v>
      </c>
      <c r="FR9" s="128" t="s">
        <v>381</v>
      </c>
      <c r="FS9" s="128" t="s">
        <v>120</v>
      </c>
      <c r="FT9" s="128" t="s">
        <v>381</v>
      </c>
      <c r="FU9" s="128" t="s">
        <v>120</v>
      </c>
      <c r="FV9" s="128" t="s">
        <v>381</v>
      </c>
      <c r="FW9" s="128" t="s">
        <v>120</v>
      </c>
      <c r="FX9" s="128" t="s">
        <v>381</v>
      </c>
      <c r="FY9" s="128" t="s">
        <v>120</v>
      </c>
      <c r="FZ9" s="128" t="s">
        <v>381</v>
      </c>
      <c r="GA9" s="128" t="s">
        <v>120</v>
      </c>
      <c r="GB9" s="128" t="s">
        <v>381</v>
      </c>
      <c r="GC9" s="128" t="s">
        <v>120</v>
      </c>
      <c r="GD9" s="128" t="s">
        <v>381</v>
      </c>
      <c r="GE9" s="128" t="s">
        <v>120</v>
      </c>
      <c r="GF9" s="128" t="s">
        <v>381</v>
      </c>
      <c r="GG9" s="128" t="s">
        <v>120</v>
      </c>
      <c r="GH9" s="128" t="s">
        <v>381</v>
      </c>
      <c r="GI9" s="128" t="s">
        <v>120</v>
      </c>
      <c r="GJ9" s="128" t="s">
        <v>381</v>
      </c>
      <c r="GK9" s="128" t="s">
        <v>120</v>
      </c>
      <c r="GL9" s="128" t="s">
        <v>381</v>
      </c>
      <c r="GM9" s="128" t="s">
        <v>120</v>
      </c>
      <c r="GN9" s="128" t="s">
        <v>381</v>
      </c>
      <c r="GO9" s="128" t="s">
        <v>120</v>
      </c>
      <c r="GP9" s="128" t="s">
        <v>381</v>
      </c>
      <c r="GQ9" s="128" t="s">
        <v>120</v>
      </c>
      <c r="GR9" s="128" t="s">
        <v>381</v>
      </c>
      <c r="GS9" s="128" t="s">
        <v>120</v>
      </c>
      <c r="GT9" s="128" t="s">
        <v>381</v>
      </c>
      <c r="GU9" s="128" t="s">
        <v>120</v>
      </c>
      <c r="GV9" s="128" t="s">
        <v>381</v>
      </c>
      <c r="GW9" s="128" t="s">
        <v>120</v>
      </c>
      <c r="GX9" s="128" t="s">
        <v>381</v>
      </c>
      <c r="GY9" s="128" t="s">
        <v>120</v>
      </c>
    </row>
    <row r="10" spans="1:211" x14ac:dyDescent="0.25">
      <c r="A10" s="72" t="s">
        <v>121</v>
      </c>
      <c r="B10" s="127" t="s">
        <v>118</v>
      </c>
      <c r="C10" s="127" t="s">
        <v>120</v>
      </c>
      <c r="D10" s="127" t="s">
        <v>122</v>
      </c>
      <c r="E10" s="127" t="s">
        <v>120</v>
      </c>
      <c r="F10" s="127" t="s">
        <v>123</v>
      </c>
      <c r="G10" s="127" t="s">
        <v>120</v>
      </c>
      <c r="H10" s="127" t="s">
        <v>124</v>
      </c>
      <c r="I10" s="127" t="s">
        <v>120</v>
      </c>
      <c r="J10" s="127" t="s">
        <v>125</v>
      </c>
      <c r="K10" s="127" t="s">
        <v>120</v>
      </c>
      <c r="L10" s="127" t="s">
        <v>126</v>
      </c>
      <c r="M10" s="127" t="s">
        <v>120</v>
      </c>
      <c r="N10" s="127" t="s">
        <v>127</v>
      </c>
      <c r="O10" s="127" t="s">
        <v>120</v>
      </c>
      <c r="P10" s="127" t="s">
        <v>128</v>
      </c>
      <c r="Q10" s="127" t="s">
        <v>120</v>
      </c>
      <c r="R10" s="127" t="s">
        <v>129</v>
      </c>
      <c r="S10" s="127" t="s">
        <v>120</v>
      </c>
      <c r="T10" s="127" t="s">
        <v>130</v>
      </c>
      <c r="U10" s="127" t="s">
        <v>120</v>
      </c>
      <c r="V10" s="127" t="s">
        <v>131</v>
      </c>
      <c r="W10" s="127" t="s">
        <v>120</v>
      </c>
      <c r="X10" s="127" t="s">
        <v>132</v>
      </c>
      <c r="Y10" s="127" t="s">
        <v>120</v>
      </c>
      <c r="Z10" s="127" t="s">
        <v>133</v>
      </c>
      <c r="AA10" s="127" t="s">
        <v>120</v>
      </c>
      <c r="AB10" s="127" t="s">
        <v>134</v>
      </c>
      <c r="AC10" s="127" t="s">
        <v>120</v>
      </c>
      <c r="AD10" s="127" t="s">
        <v>135</v>
      </c>
      <c r="AE10" s="127" t="s">
        <v>120</v>
      </c>
      <c r="AF10" s="127" t="s">
        <v>136</v>
      </c>
      <c r="AG10" s="127" t="s">
        <v>120</v>
      </c>
      <c r="AH10" s="127" t="s">
        <v>137</v>
      </c>
      <c r="AI10" s="127" t="s">
        <v>120</v>
      </c>
      <c r="AJ10" s="127" t="s">
        <v>138</v>
      </c>
      <c r="AK10" s="127" t="s">
        <v>120</v>
      </c>
      <c r="AL10" s="127" t="s">
        <v>139</v>
      </c>
      <c r="AM10" s="127" t="s">
        <v>120</v>
      </c>
      <c r="AN10" s="127" t="s">
        <v>140</v>
      </c>
      <c r="AO10" s="127" t="s">
        <v>120</v>
      </c>
      <c r="AP10" s="127" t="s">
        <v>141</v>
      </c>
      <c r="AQ10" s="127" t="s">
        <v>120</v>
      </c>
      <c r="AR10" s="127" t="s">
        <v>142</v>
      </c>
      <c r="AS10" s="127" t="s">
        <v>120</v>
      </c>
      <c r="AT10" s="127" t="s">
        <v>143</v>
      </c>
      <c r="AU10" s="127" t="s">
        <v>120</v>
      </c>
      <c r="AV10" s="127" t="s">
        <v>144</v>
      </c>
      <c r="AW10" s="127" t="s">
        <v>120</v>
      </c>
      <c r="AX10" s="127" t="s">
        <v>145</v>
      </c>
      <c r="AY10" s="127" t="s">
        <v>120</v>
      </c>
      <c r="AZ10" s="127" t="s">
        <v>146</v>
      </c>
      <c r="BA10" s="127" t="s">
        <v>120</v>
      </c>
      <c r="BB10" s="127" t="s">
        <v>147</v>
      </c>
      <c r="BC10" s="127" t="s">
        <v>120</v>
      </c>
      <c r="BD10" s="127" t="s">
        <v>148</v>
      </c>
      <c r="BE10" s="127" t="s">
        <v>120</v>
      </c>
      <c r="BF10" s="127" t="s">
        <v>149</v>
      </c>
      <c r="BG10" s="127" t="s">
        <v>120</v>
      </c>
      <c r="BH10" s="127" t="s">
        <v>150</v>
      </c>
      <c r="BI10" s="127" t="s">
        <v>120</v>
      </c>
      <c r="BJ10" s="127" t="s">
        <v>151</v>
      </c>
      <c r="BK10" s="127" t="s">
        <v>120</v>
      </c>
      <c r="BL10" s="127" t="s">
        <v>152</v>
      </c>
      <c r="BM10" s="127" t="s">
        <v>120</v>
      </c>
      <c r="BN10" s="127" t="s">
        <v>153</v>
      </c>
      <c r="BO10" s="127" t="s">
        <v>120</v>
      </c>
      <c r="BP10" s="127" t="s">
        <v>154</v>
      </c>
      <c r="BQ10" s="127" t="s">
        <v>120</v>
      </c>
      <c r="BR10" s="127" t="s">
        <v>155</v>
      </c>
      <c r="BS10" s="127" t="s">
        <v>120</v>
      </c>
      <c r="BT10" s="127" t="s">
        <v>156</v>
      </c>
      <c r="BU10" s="127" t="s">
        <v>120</v>
      </c>
      <c r="BV10" s="127" t="s">
        <v>157</v>
      </c>
      <c r="BW10" s="127" t="s">
        <v>120</v>
      </c>
      <c r="BX10" s="127" t="s">
        <v>158</v>
      </c>
      <c r="BY10" s="127" t="s">
        <v>120</v>
      </c>
      <c r="BZ10" s="127" t="s">
        <v>159</v>
      </c>
      <c r="CA10" s="127" t="s">
        <v>120</v>
      </c>
      <c r="CB10" s="127" t="s">
        <v>160</v>
      </c>
      <c r="CC10" s="127" t="s">
        <v>120</v>
      </c>
      <c r="CD10" s="127" t="s">
        <v>161</v>
      </c>
      <c r="CE10" s="127" t="s">
        <v>120</v>
      </c>
      <c r="CF10" s="127" t="s">
        <v>162</v>
      </c>
      <c r="CG10" s="127" t="s">
        <v>120</v>
      </c>
      <c r="CH10" s="127" t="s">
        <v>163</v>
      </c>
      <c r="CI10" s="127" t="s">
        <v>120</v>
      </c>
      <c r="CJ10" s="127" t="s">
        <v>164</v>
      </c>
      <c r="CK10" s="127" t="s">
        <v>120</v>
      </c>
      <c r="CL10" s="127" t="s">
        <v>165</v>
      </c>
      <c r="CM10" s="127" t="s">
        <v>120</v>
      </c>
      <c r="CN10" s="127" t="s">
        <v>166</v>
      </c>
      <c r="CO10" s="127" t="s">
        <v>120</v>
      </c>
      <c r="CP10" s="127" t="s">
        <v>167</v>
      </c>
      <c r="CQ10" s="127" t="s">
        <v>120</v>
      </c>
      <c r="CR10" s="127" t="s">
        <v>168</v>
      </c>
      <c r="CS10" s="127" t="s">
        <v>120</v>
      </c>
      <c r="CT10" s="127" t="s">
        <v>169</v>
      </c>
      <c r="CU10" s="127" t="s">
        <v>120</v>
      </c>
      <c r="CV10" s="127" t="s">
        <v>170</v>
      </c>
      <c r="CW10" s="127" t="s">
        <v>120</v>
      </c>
      <c r="CX10" s="127" t="s">
        <v>171</v>
      </c>
      <c r="CY10" s="127" t="s">
        <v>120</v>
      </c>
      <c r="CZ10" s="127" t="s">
        <v>172</v>
      </c>
      <c r="DA10" s="127" t="s">
        <v>120</v>
      </c>
      <c r="DB10" s="127" t="s">
        <v>173</v>
      </c>
      <c r="DC10" s="127" t="s">
        <v>120</v>
      </c>
      <c r="DD10" s="127" t="s">
        <v>174</v>
      </c>
      <c r="DE10" s="127" t="s">
        <v>120</v>
      </c>
      <c r="DF10" s="127" t="s">
        <v>175</v>
      </c>
      <c r="DG10" s="127" t="s">
        <v>120</v>
      </c>
      <c r="DH10" s="127" t="s">
        <v>176</v>
      </c>
      <c r="DI10" s="127" t="s">
        <v>120</v>
      </c>
      <c r="DJ10" s="127" t="s">
        <v>177</v>
      </c>
      <c r="DK10" s="127" t="s">
        <v>120</v>
      </c>
      <c r="DL10" s="127" t="s">
        <v>178</v>
      </c>
      <c r="DM10" s="127" t="s">
        <v>120</v>
      </c>
      <c r="DN10" s="127" t="s">
        <v>179</v>
      </c>
      <c r="DO10" s="127" t="s">
        <v>120</v>
      </c>
      <c r="DP10" s="127" t="s">
        <v>180</v>
      </c>
      <c r="DQ10" s="127" t="s">
        <v>120</v>
      </c>
      <c r="DR10" s="127" t="s">
        <v>181</v>
      </c>
      <c r="DS10" s="127" t="s">
        <v>120</v>
      </c>
      <c r="DT10" s="127" t="s">
        <v>182</v>
      </c>
      <c r="DU10" s="127" t="s">
        <v>120</v>
      </c>
      <c r="DV10" s="127" t="s">
        <v>183</v>
      </c>
      <c r="DW10" s="127" t="s">
        <v>120</v>
      </c>
      <c r="DX10" s="127" t="s">
        <v>184</v>
      </c>
      <c r="DY10" s="127" t="s">
        <v>120</v>
      </c>
      <c r="DZ10" s="127" t="s">
        <v>185</v>
      </c>
      <c r="EA10" s="127" t="s">
        <v>120</v>
      </c>
      <c r="EB10" s="127" t="s">
        <v>186</v>
      </c>
      <c r="EC10" s="127" t="s">
        <v>120</v>
      </c>
      <c r="ED10" s="127" t="s">
        <v>187</v>
      </c>
      <c r="EE10" s="127" t="s">
        <v>120</v>
      </c>
      <c r="EF10" s="127" t="s">
        <v>188</v>
      </c>
      <c r="EG10" s="127" t="s">
        <v>120</v>
      </c>
      <c r="EH10" s="127" t="s">
        <v>189</v>
      </c>
      <c r="EI10" s="127" t="s">
        <v>120</v>
      </c>
      <c r="EJ10" s="127" t="s">
        <v>190</v>
      </c>
      <c r="EK10" s="127" t="s">
        <v>120</v>
      </c>
      <c r="EL10" s="127" t="s">
        <v>191</v>
      </c>
      <c r="EM10" s="127" t="s">
        <v>120</v>
      </c>
      <c r="EN10" s="127" t="s">
        <v>192</v>
      </c>
      <c r="EO10" s="127" t="s">
        <v>120</v>
      </c>
      <c r="EP10" s="127" t="s">
        <v>193</v>
      </c>
      <c r="EQ10" s="127" t="s">
        <v>120</v>
      </c>
      <c r="ER10" s="127" t="s">
        <v>194</v>
      </c>
      <c r="ES10" s="127" t="s">
        <v>120</v>
      </c>
      <c r="ET10" s="127" t="s">
        <v>195</v>
      </c>
      <c r="EU10" s="127" t="s">
        <v>120</v>
      </c>
      <c r="EV10" s="127" t="s">
        <v>196</v>
      </c>
      <c r="EW10" s="127" t="s">
        <v>120</v>
      </c>
      <c r="EX10" s="127" t="s">
        <v>197</v>
      </c>
      <c r="EY10" s="127" t="s">
        <v>120</v>
      </c>
      <c r="EZ10" s="127" t="s">
        <v>198</v>
      </c>
      <c r="FA10" s="127" t="s">
        <v>120</v>
      </c>
      <c r="FB10" s="127" t="s">
        <v>199</v>
      </c>
      <c r="FC10" s="127" t="s">
        <v>120</v>
      </c>
      <c r="FD10" s="127" t="s">
        <v>200</v>
      </c>
      <c r="FE10" s="127" t="s">
        <v>120</v>
      </c>
      <c r="FF10" s="127" t="s">
        <v>201</v>
      </c>
      <c r="FG10" s="127" t="s">
        <v>120</v>
      </c>
      <c r="FH10" s="127" t="s">
        <v>202</v>
      </c>
      <c r="FI10" s="127" t="s">
        <v>120</v>
      </c>
      <c r="FJ10" s="127" t="s">
        <v>203</v>
      </c>
      <c r="FK10" s="127" t="s">
        <v>120</v>
      </c>
      <c r="FL10" s="127" t="s">
        <v>204</v>
      </c>
      <c r="FM10" s="127" t="s">
        <v>120</v>
      </c>
      <c r="FN10" s="127" t="s">
        <v>205</v>
      </c>
      <c r="FO10" s="127" t="s">
        <v>120</v>
      </c>
      <c r="FP10" s="127" t="s">
        <v>206</v>
      </c>
      <c r="FQ10" s="127" t="s">
        <v>120</v>
      </c>
      <c r="FR10" s="127" t="s">
        <v>207</v>
      </c>
      <c r="FS10" s="127" t="s">
        <v>120</v>
      </c>
      <c r="FT10" s="127" t="s">
        <v>208</v>
      </c>
      <c r="FU10" s="127" t="s">
        <v>120</v>
      </c>
      <c r="FV10" s="127" t="s">
        <v>209</v>
      </c>
      <c r="FW10" s="127" t="s">
        <v>120</v>
      </c>
      <c r="FX10" s="127" t="s">
        <v>210</v>
      </c>
      <c r="FY10" s="127" t="s">
        <v>120</v>
      </c>
      <c r="FZ10" s="127" t="s">
        <v>211</v>
      </c>
      <c r="GA10" s="127" t="s">
        <v>120</v>
      </c>
      <c r="GB10" s="127" t="s">
        <v>212</v>
      </c>
      <c r="GC10" s="127" t="s">
        <v>120</v>
      </c>
      <c r="GD10" s="127" t="s">
        <v>213</v>
      </c>
      <c r="GE10" s="127" t="s">
        <v>120</v>
      </c>
      <c r="GF10" s="127" t="s">
        <v>214</v>
      </c>
      <c r="GG10" s="127" t="s">
        <v>120</v>
      </c>
      <c r="GH10" s="127" t="s">
        <v>215</v>
      </c>
      <c r="GI10" s="127" t="s">
        <v>120</v>
      </c>
      <c r="GJ10" s="127" t="s">
        <v>216</v>
      </c>
      <c r="GK10" s="127" t="s">
        <v>120</v>
      </c>
      <c r="GL10" s="127" t="s">
        <v>217</v>
      </c>
      <c r="GM10" s="127" t="s">
        <v>120</v>
      </c>
      <c r="GN10" s="127" t="s">
        <v>218</v>
      </c>
      <c r="GO10" s="127" t="s">
        <v>120</v>
      </c>
      <c r="GP10" s="127" t="s">
        <v>219</v>
      </c>
      <c r="GQ10" s="127" t="s">
        <v>120</v>
      </c>
      <c r="GR10" s="127" t="s">
        <v>220</v>
      </c>
      <c r="GS10" s="127" t="s">
        <v>120</v>
      </c>
      <c r="GT10" s="127" t="s">
        <v>221</v>
      </c>
      <c r="GU10" s="127" t="s">
        <v>120</v>
      </c>
      <c r="GV10" s="127" t="s">
        <v>222</v>
      </c>
      <c r="GW10" s="127" t="s">
        <v>120</v>
      </c>
      <c r="GX10" s="127" t="s">
        <v>223</v>
      </c>
      <c r="GY10" s="127" t="s">
        <v>120</v>
      </c>
    </row>
    <row r="11" spans="1:211" x14ac:dyDescent="0.25">
      <c r="A11" s="73" t="s">
        <v>224</v>
      </c>
      <c r="B11" s="74" t="s">
        <v>120</v>
      </c>
      <c r="C11" s="74" t="s">
        <v>120</v>
      </c>
      <c r="D11" s="74" t="s">
        <v>120</v>
      </c>
      <c r="E11" s="74" t="s">
        <v>120</v>
      </c>
      <c r="F11" s="74" t="s">
        <v>120</v>
      </c>
      <c r="G11" s="74" t="s">
        <v>120</v>
      </c>
      <c r="H11" s="74" t="s">
        <v>120</v>
      </c>
      <c r="I11" s="74" t="s">
        <v>120</v>
      </c>
      <c r="J11" s="74" t="s">
        <v>120</v>
      </c>
      <c r="K11" s="74" t="s">
        <v>120</v>
      </c>
      <c r="L11" s="74" t="s">
        <v>120</v>
      </c>
      <c r="M11" s="74" t="s">
        <v>120</v>
      </c>
      <c r="N11" s="74" t="s">
        <v>120</v>
      </c>
      <c r="O11" s="74" t="s">
        <v>120</v>
      </c>
      <c r="P11" s="74" t="s">
        <v>120</v>
      </c>
      <c r="Q11" s="74" t="s">
        <v>120</v>
      </c>
      <c r="R11" s="74" t="s">
        <v>120</v>
      </c>
      <c r="S11" s="74" t="s">
        <v>120</v>
      </c>
      <c r="T11" s="74" t="s">
        <v>120</v>
      </c>
      <c r="U11" s="74" t="s">
        <v>120</v>
      </c>
      <c r="V11" s="74" t="s">
        <v>120</v>
      </c>
      <c r="W11" s="74" t="s">
        <v>120</v>
      </c>
      <c r="X11" s="74" t="s">
        <v>120</v>
      </c>
      <c r="Y11" s="74" t="s">
        <v>120</v>
      </c>
      <c r="Z11" s="74" t="s">
        <v>120</v>
      </c>
      <c r="AA11" s="74" t="s">
        <v>120</v>
      </c>
      <c r="AB11" s="74" t="s">
        <v>120</v>
      </c>
      <c r="AC11" s="74" t="s">
        <v>120</v>
      </c>
      <c r="AD11" s="74" t="s">
        <v>120</v>
      </c>
      <c r="AE11" s="74" t="s">
        <v>120</v>
      </c>
      <c r="AF11" s="74" t="s">
        <v>120</v>
      </c>
      <c r="AG11" s="74" t="s">
        <v>120</v>
      </c>
      <c r="AH11" s="74" t="s">
        <v>120</v>
      </c>
      <c r="AI11" s="74" t="s">
        <v>120</v>
      </c>
      <c r="AJ11" s="74" t="s">
        <v>120</v>
      </c>
      <c r="AK11" s="74" t="s">
        <v>120</v>
      </c>
      <c r="AL11" s="74" t="s">
        <v>120</v>
      </c>
      <c r="AM11" s="74" t="s">
        <v>120</v>
      </c>
      <c r="AN11" s="74" t="s">
        <v>120</v>
      </c>
      <c r="AO11" s="74" t="s">
        <v>120</v>
      </c>
      <c r="AP11" s="74" t="s">
        <v>120</v>
      </c>
      <c r="AQ11" s="74" t="s">
        <v>120</v>
      </c>
      <c r="AR11" s="74" t="s">
        <v>120</v>
      </c>
      <c r="AS11" s="74" t="s">
        <v>120</v>
      </c>
      <c r="AT11" s="74" t="s">
        <v>120</v>
      </c>
      <c r="AU11" s="74" t="s">
        <v>120</v>
      </c>
      <c r="AV11" s="74" t="s">
        <v>120</v>
      </c>
      <c r="AW11" s="74" t="s">
        <v>120</v>
      </c>
      <c r="AX11" s="74" t="s">
        <v>120</v>
      </c>
      <c r="AY11" s="74" t="s">
        <v>120</v>
      </c>
      <c r="AZ11" s="74" t="s">
        <v>120</v>
      </c>
      <c r="BA11" s="74" t="s">
        <v>120</v>
      </c>
      <c r="BB11" s="74" t="s">
        <v>120</v>
      </c>
      <c r="BC11" s="74" t="s">
        <v>120</v>
      </c>
      <c r="BD11" s="74" t="s">
        <v>120</v>
      </c>
      <c r="BE11" s="74" t="s">
        <v>120</v>
      </c>
      <c r="BF11" s="74" t="s">
        <v>120</v>
      </c>
      <c r="BG11" s="74" t="s">
        <v>120</v>
      </c>
      <c r="BH11" s="74" t="s">
        <v>120</v>
      </c>
      <c r="BI11" s="74" t="s">
        <v>120</v>
      </c>
      <c r="BJ11" s="74" t="s">
        <v>120</v>
      </c>
      <c r="BK11" s="74" t="s">
        <v>120</v>
      </c>
      <c r="BL11" s="74" t="s">
        <v>120</v>
      </c>
      <c r="BM11" s="74" t="s">
        <v>120</v>
      </c>
      <c r="BN11" s="74" t="s">
        <v>120</v>
      </c>
      <c r="BO11" s="74" t="s">
        <v>120</v>
      </c>
      <c r="BP11" s="74" t="s">
        <v>120</v>
      </c>
      <c r="BQ11" s="74" t="s">
        <v>120</v>
      </c>
      <c r="BR11" s="74" t="s">
        <v>120</v>
      </c>
      <c r="BS11" s="74" t="s">
        <v>120</v>
      </c>
      <c r="BT11" s="74" t="s">
        <v>120</v>
      </c>
      <c r="BU11" s="74" t="s">
        <v>120</v>
      </c>
      <c r="BV11" s="74" t="s">
        <v>120</v>
      </c>
      <c r="BW11" s="74" t="s">
        <v>120</v>
      </c>
      <c r="BX11" s="74" t="s">
        <v>120</v>
      </c>
      <c r="BY11" s="74" t="s">
        <v>120</v>
      </c>
      <c r="BZ11" s="74" t="s">
        <v>120</v>
      </c>
      <c r="CA11" s="74" t="s">
        <v>120</v>
      </c>
      <c r="CB11" s="74" t="s">
        <v>120</v>
      </c>
      <c r="CC11" s="74" t="s">
        <v>120</v>
      </c>
      <c r="CD11" s="74" t="s">
        <v>120</v>
      </c>
      <c r="CE11" s="74" t="s">
        <v>120</v>
      </c>
      <c r="CF11" s="74" t="s">
        <v>120</v>
      </c>
      <c r="CG11" s="74" t="s">
        <v>120</v>
      </c>
      <c r="CH11" s="74" t="s">
        <v>120</v>
      </c>
      <c r="CI11" s="74" t="s">
        <v>120</v>
      </c>
      <c r="CJ11" s="74" t="s">
        <v>120</v>
      </c>
      <c r="CK11" s="74" t="s">
        <v>120</v>
      </c>
      <c r="CL11" s="74" t="s">
        <v>120</v>
      </c>
      <c r="CM11" s="74" t="s">
        <v>120</v>
      </c>
      <c r="CN11" s="74" t="s">
        <v>120</v>
      </c>
      <c r="CO11" s="74" t="s">
        <v>120</v>
      </c>
      <c r="CP11" s="74" t="s">
        <v>120</v>
      </c>
      <c r="CQ11" s="74" t="s">
        <v>120</v>
      </c>
      <c r="CR11" s="74" t="s">
        <v>120</v>
      </c>
      <c r="CS11" s="74" t="s">
        <v>120</v>
      </c>
      <c r="CT11" s="74" t="s">
        <v>120</v>
      </c>
      <c r="CU11" s="74" t="s">
        <v>120</v>
      </c>
      <c r="CV11" s="74" t="s">
        <v>120</v>
      </c>
      <c r="CW11" s="74" t="s">
        <v>120</v>
      </c>
      <c r="CX11" s="74" t="s">
        <v>120</v>
      </c>
      <c r="CY11" s="74" t="s">
        <v>120</v>
      </c>
      <c r="CZ11" s="74" t="s">
        <v>120</v>
      </c>
      <c r="DA11" s="74" t="s">
        <v>120</v>
      </c>
      <c r="DB11" s="74" t="s">
        <v>120</v>
      </c>
      <c r="DC11" s="74" t="s">
        <v>120</v>
      </c>
      <c r="DD11" s="74" t="s">
        <v>120</v>
      </c>
      <c r="DE11" s="74" t="s">
        <v>120</v>
      </c>
      <c r="DF11" s="74" t="s">
        <v>120</v>
      </c>
      <c r="DG11" s="74" t="s">
        <v>120</v>
      </c>
      <c r="DH11" s="74" t="s">
        <v>120</v>
      </c>
      <c r="DI11" s="74" t="s">
        <v>120</v>
      </c>
      <c r="DJ11" s="74" t="s">
        <v>120</v>
      </c>
      <c r="DK11" s="74" t="s">
        <v>120</v>
      </c>
      <c r="DL11" s="74" t="s">
        <v>120</v>
      </c>
      <c r="DM11" s="74" t="s">
        <v>120</v>
      </c>
      <c r="DN11" s="74" t="s">
        <v>120</v>
      </c>
      <c r="DO11" s="74" t="s">
        <v>120</v>
      </c>
      <c r="DP11" s="74" t="s">
        <v>120</v>
      </c>
      <c r="DQ11" s="74" t="s">
        <v>120</v>
      </c>
      <c r="DR11" s="74" t="s">
        <v>120</v>
      </c>
      <c r="DS11" s="74" t="s">
        <v>120</v>
      </c>
      <c r="DT11" s="74" t="s">
        <v>120</v>
      </c>
      <c r="DU11" s="74" t="s">
        <v>120</v>
      </c>
      <c r="DV11" s="74" t="s">
        <v>120</v>
      </c>
      <c r="DW11" s="74" t="s">
        <v>120</v>
      </c>
      <c r="DX11" s="74" t="s">
        <v>120</v>
      </c>
      <c r="DY11" s="74" t="s">
        <v>120</v>
      </c>
      <c r="DZ11" s="74" t="s">
        <v>120</v>
      </c>
      <c r="EA11" s="74" t="s">
        <v>120</v>
      </c>
      <c r="EB11" s="74" t="s">
        <v>120</v>
      </c>
      <c r="EC11" s="74" t="s">
        <v>120</v>
      </c>
      <c r="ED11" s="74" t="s">
        <v>120</v>
      </c>
      <c r="EE11" s="74" t="s">
        <v>120</v>
      </c>
      <c r="EF11" s="74" t="s">
        <v>120</v>
      </c>
      <c r="EG11" s="74" t="s">
        <v>120</v>
      </c>
      <c r="EH11" s="74" t="s">
        <v>120</v>
      </c>
      <c r="EI11" s="74" t="s">
        <v>120</v>
      </c>
      <c r="EJ11" s="74" t="s">
        <v>120</v>
      </c>
      <c r="EK11" s="74" t="s">
        <v>120</v>
      </c>
      <c r="EL11" s="74" t="s">
        <v>120</v>
      </c>
      <c r="EM11" s="74" t="s">
        <v>120</v>
      </c>
      <c r="EN11" s="74" t="s">
        <v>120</v>
      </c>
      <c r="EO11" s="74" t="s">
        <v>120</v>
      </c>
      <c r="EP11" s="74" t="s">
        <v>120</v>
      </c>
      <c r="EQ11" s="74" t="s">
        <v>120</v>
      </c>
      <c r="ER11" s="74" t="s">
        <v>120</v>
      </c>
      <c r="ES11" s="74" t="s">
        <v>120</v>
      </c>
      <c r="ET11" s="74" t="s">
        <v>120</v>
      </c>
      <c r="EU11" s="74" t="s">
        <v>120</v>
      </c>
      <c r="EV11" s="74" t="s">
        <v>120</v>
      </c>
      <c r="EW11" s="74" t="s">
        <v>120</v>
      </c>
      <c r="EX11" s="74" t="s">
        <v>120</v>
      </c>
      <c r="EY11" s="74" t="s">
        <v>120</v>
      </c>
      <c r="EZ11" s="74" t="s">
        <v>120</v>
      </c>
      <c r="FA11" s="74" t="s">
        <v>120</v>
      </c>
      <c r="FB11" s="74" t="s">
        <v>120</v>
      </c>
      <c r="FC11" s="74" t="s">
        <v>120</v>
      </c>
      <c r="FD11" s="74" t="s">
        <v>120</v>
      </c>
      <c r="FE11" s="74" t="s">
        <v>120</v>
      </c>
      <c r="FF11" s="74" t="s">
        <v>120</v>
      </c>
      <c r="FG11" s="74" t="s">
        <v>120</v>
      </c>
      <c r="FH11" s="74" t="s">
        <v>120</v>
      </c>
      <c r="FI11" s="74" t="s">
        <v>120</v>
      </c>
      <c r="FJ11" s="74" t="s">
        <v>120</v>
      </c>
      <c r="FK11" s="74" t="s">
        <v>120</v>
      </c>
      <c r="FL11" s="74" t="s">
        <v>120</v>
      </c>
      <c r="FM11" s="74" t="s">
        <v>120</v>
      </c>
      <c r="FN11" s="74" t="s">
        <v>120</v>
      </c>
      <c r="FO11" s="74" t="s">
        <v>120</v>
      </c>
      <c r="FP11" s="74" t="s">
        <v>120</v>
      </c>
      <c r="FQ11" s="74" t="s">
        <v>120</v>
      </c>
      <c r="FR11" s="74" t="s">
        <v>120</v>
      </c>
      <c r="FS11" s="74" t="s">
        <v>120</v>
      </c>
      <c r="FT11" s="74" t="s">
        <v>120</v>
      </c>
      <c r="FU11" s="74" t="s">
        <v>120</v>
      </c>
      <c r="FV11" s="74" t="s">
        <v>120</v>
      </c>
      <c r="FW11" s="74" t="s">
        <v>120</v>
      </c>
      <c r="FX11" s="74" t="s">
        <v>120</v>
      </c>
      <c r="FY11" s="74" t="s">
        <v>120</v>
      </c>
      <c r="FZ11" s="74" t="s">
        <v>120</v>
      </c>
      <c r="GA11" s="74" t="s">
        <v>120</v>
      </c>
      <c r="GB11" s="74" t="s">
        <v>120</v>
      </c>
      <c r="GC11" s="74" t="s">
        <v>120</v>
      </c>
      <c r="GD11" s="74" t="s">
        <v>120</v>
      </c>
      <c r="GE11" s="74" t="s">
        <v>120</v>
      </c>
      <c r="GF11" s="74" t="s">
        <v>120</v>
      </c>
      <c r="GG11" s="74" t="s">
        <v>120</v>
      </c>
      <c r="GH11" s="74" t="s">
        <v>120</v>
      </c>
      <c r="GI11" s="74" t="s">
        <v>120</v>
      </c>
      <c r="GJ11" s="74" t="s">
        <v>120</v>
      </c>
      <c r="GK11" s="74" t="s">
        <v>120</v>
      </c>
      <c r="GL11" s="74" t="s">
        <v>120</v>
      </c>
      <c r="GM11" s="74" t="s">
        <v>120</v>
      </c>
      <c r="GN11" s="74" t="s">
        <v>120</v>
      </c>
      <c r="GO11" s="74" t="s">
        <v>120</v>
      </c>
      <c r="GP11" s="74" t="s">
        <v>120</v>
      </c>
      <c r="GQ11" s="74" t="s">
        <v>120</v>
      </c>
      <c r="GR11" s="74" t="s">
        <v>120</v>
      </c>
      <c r="GS11" s="74" t="s">
        <v>120</v>
      </c>
      <c r="GT11" s="74" t="s">
        <v>120</v>
      </c>
      <c r="GU11" s="74" t="s">
        <v>120</v>
      </c>
      <c r="GV11" s="74" t="s">
        <v>120</v>
      </c>
      <c r="GW11" s="74" t="s">
        <v>120</v>
      </c>
      <c r="GX11" s="74" t="s">
        <v>120</v>
      </c>
      <c r="GY11" s="74" t="s">
        <v>120</v>
      </c>
    </row>
    <row r="12" spans="1:211" x14ac:dyDescent="0.25">
      <c r="A12" s="75" t="s">
        <v>225</v>
      </c>
      <c r="B12" s="76">
        <v>447207489</v>
      </c>
      <c r="C12" s="76" t="s">
        <v>226</v>
      </c>
      <c r="D12" s="76">
        <v>4014196</v>
      </c>
      <c r="E12" s="76" t="s">
        <v>226</v>
      </c>
      <c r="F12" s="76">
        <v>4156997</v>
      </c>
      <c r="G12" s="76" t="s">
        <v>226</v>
      </c>
      <c r="H12" s="76">
        <v>4258453</v>
      </c>
      <c r="I12" s="76" t="s">
        <v>226</v>
      </c>
      <c r="J12" s="76">
        <v>4363862</v>
      </c>
      <c r="K12" s="76" t="s">
        <v>226</v>
      </c>
      <c r="L12" s="76">
        <v>4436709</v>
      </c>
      <c r="M12" s="76" t="s">
        <v>226</v>
      </c>
      <c r="N12" s="76">
        <v>4426104</v>
      </c>
      <c r="O12" s="76" t="s">
        <v>226</v>
      </c>
      <c r="P12" s="76">
        <v>4468545</v>
      </c>
      <c r="Q12" s="76" t="s">
        <v>226</v>
      </c>
      <c r="R12" s="76">
        <v>4434115</v>
      </c>
      <c r="S12" s="76" t="s">
        <v>226</v>
      </c>
      <c r="T12" s="76">
        <v>4537445</v>
      </c>
      <c r="U12" s="76" t="s">
        <v>226</v>
      </c>
      <c r="V12" s="76">
        <v>4575224</v>
      </c>
      <c r="W12" s="76" t="s">
        <v>226</v>
      </c>
      <c r="X12" s="76">
        <v>4720305</v>
      </c>
      <c r="Y12" s="76" t="s">
        <v>226</v>
      </c>
      <c r="Z12" s="76">
        <v>4750966</v>
      </c>
      <c r="AA12" s="76" t="s">
        <v>226</v>
      </c>
      <c r="AB12" s="76">
        <v>4810141</v>
      </c>
      <c r="AC12" s="76" t="s">
        <v>226</v>
      </c>
      <c r="AD12" s="76">
        <v>4709725</v>
      </c>
      <c r="AE12" s="76" t="s">
        <v>226</v>
      </c>
      <c r="AF12" s="76">
        <v>4680448</v>
      </c>
      <c r="AG12" s="76" t="s">
        <v>226</v>
      </c>
      <c r="AH12" s="76">
        <v>4632134</v>
      </c>
      <c r="AI12" s="76" t="s">
        <v>226</v>
      </c>
      <c r="AJ12" s="76">
        <v>4617891</v>
      </c>
      <c r="AK12" s="76" t="s">
        <v>226</v>
      </c>
      <c r="AL12" s="76">
        <v>4587995</v>
      </c>
      <c r="AM12" s="76" t="s">
        <v>226</v>
      </c>
      <c r="AN12" s="76">
        <v>4598262</v>
      </c>
      <c r="AO12" s="76" t="s">
        <v>226</v>
      </c>
      <c r="AP12" s="76">
        <v>4676349</v>
      </c>
      <c r="AQ12" s="76" t="s">
        <v>226</v>
      </c>
      <c r="AR12" s="76">
        <v>4820916</v>
      </c>
      <c r="AS12" s="76" t="s">
        <v>226</v>
      </c>
      <c r="AT12" s="76">
        <v>4771810</v>
      </c>
      <c r="AU12" s="76" t="s">
        <v>226</v>
      </c>
      <c r="AV12" s="76">
        <v>4789687</v>
      </c>
      <c r="AW12" s="76" t="s">
        <v>226</v>
      </c>
      <c r="AX12" s="76">
        <v>4846382</v>
      </c>
      <c r="AY12" s="76" t="s">
        <v>226</v>
      </c>
      <c r="AZ12" s="76">
        <v>4892657</v>
      </c>
      <c r="BA12" s="76" t="s">
        <v>226</v>
      </c>
      <c r="BB12" s="76">
        <v>4913127</v>
      </c>
      <c r="BC12" s="76" t="s">
        <v>226</v>
      </c>
      <c r="BD12" s="76">
        <v>5013112</v>
      </c>
      <c r="BE12" s="76" t="s">
        <v>226</v>
      </c>
      <c r="BF12" s="76">
        <v>5138871</v>
      </c>
      <c r="BG12" s="76" t="s">
        <v>226</v>
      </c>
      <c r="BH12" s="76">
        <v>5301365</v>
      </c>
      <c r="BI12" s="76" t="s">
        <v>226</v>
      </c>
      <c r="BJ12" s="76">
        <v>5424364</v>
      </c>
      <c r="BK12" s="76" t="s">
        <v>226</v>
      </c>
      <c r="BL12" s="76">
        <v>5610210</v>
      </c>
      <c r="BM12" s="76" t="s">
        <v>226</v>
      </c>
      <c r="BN12" s="76">
        <v>5629385</v>
      </c>
      <c r="BO12" s="76" t="s">
        <v>226</v>
      </c>
      <c r="BP12" s="76">
        <v>5730206</v>
      </c>
      <c r="BQ12" s="76" t="s">
        <v>226</v>
      </c>
      <c r="BR12" s="76">
        <v>5686010</v>
      </c>
      <c r="BS12" s="76" t="s">
        <v>226</v>
      </c>
      <c r="BT12" s="76">
        <v>5729859</v>
      </c>
      <c r="BU12" s="76" t="s">
        <v>226</v>
      </c>
      <c r="BV12" s="76">
        <v>5762023</v>
      </c>
      <c r="BW12" s="76" t="s">
        <v>226</v>
      </c>
      <c r="BX12" s="76">
        <v>5805678</v>
      </c>
      <c r="BY12" s="76" t="s">
        <v>226</v>
      </c>
      <c r="BZ12" s="76">
        <v>5830443</v>
      </c>
      <c r="CA12" s="76" t="s">
        <v>226</v>
      </c>
      <c r="CB12" s="76">
        <v>5983781</v>
      </c>
      <c r="CC12" s="76" t="s">
        <v>226</v>
      </c>
      <c r="CD12" s="76">
        <v>6031785</v>
      </c>
      <c r="CE12" s="76" t="s">
        <v>226</v>
      </c>
      <c r="CF12" s="76">
        <v>6164448</v>
      </c>
      <c r="CG12" s="76" t="s">
        <v>226</v>
      </c>
      <c r="CH12" s="76">
        <v>6128453</v>
      </c>
      <c r="CI12" s="76" t="s">
        <v>226</v>
      </c>
      <c r="CJ12" s="76">
        <v>6157799</v>
      </c>
      <c r="CK12" s="76" t="s">
        <v>226</v>
      </c>
      <c r="CL12" s="76">
        <v>6208135</v>
      </c>
      <c r="CM12" s="76" t="s">
        <v>226</v>
      </c>
      <c r="CN12" s="76">
        <v>6241352</v>
      </c>
      <c r="CO12" s="76" t="s">
        <v>226</v>
      </c>
      <c r="CP12" s="76">
        <v>6270997</v>
      </c>
      <c r="CQ12" s="76" t="s">
        <v>226</v>
      </c>
      <c r="CR12" s="76">
        <v>6349094</v>
      </c>
      <c r="CS12" s="76" t="s">
        <v>226</v>
      </c>
      <c r="CT12" s="76">
        <v>6253280</v>
      </c>
      <c r="CU12" s="76" t="s">
        <v>226</v>
      </c>
      <c r="CV12" s="76">
        <v>6349778</v>
      </c>
      <c r="CW12" s="76" t="s">
        <v>226</v>
      </c>
      <c r="CX12" s="76">
        <v>6426419</v>
      </c>
      <c r="CY12" s="76" t="s">
        <v>226</v>
      </c>
      <c r="CZ12" s="76">
        <v>6421621</v>
      </c>
      <c r="DA12" s="76" t="s">
        <v>226</v>
      </c>
      <c r="DB12" s="76">
        <v>6512865</v>
      </c>
      <c r="DC12" s="76" t="s">
        <v>226</v>
      </c>
      <c r="DD12" s="76">
        <v>6557326</v>
      </c>
      <c r="DE12" s="76" t="s">
        <v>226</v>
      </c>
      <c r="DF12" s="76">
        <v>6584449</v>
      </c>
      <c r="DG12" s="76" t="s">
        <v>226</v>
      </c>
      <c r="DH12" s="76">
        <v>6436962</v>
      </c>
      <c r="DI12" s="76" t="s">
        <v>226</v>
      </c>
      <c r="DJ12" s="76">
        <v>6435441</v>
      </c>
      <c r="DK12" s="76" t="s">
        <v>226</v>
      </c>
      <c r="DL12" s="76">
        <v>6503278</v>
      </c>
      <c r="DM12" s="76" t="s">
        <v>226</v>
      </c>
      <c r="DN12" s="76">
        <v>6346610</v>
      </c>
      <c r="DO12" s="76" t="s">
        <v>226</v>
      </c>
      <c r="DP12" s="76">
        <v>6168463</v>
      </c>
      <c r="DQ12" s="76" t="s">
        <v>226</v>
      </c>
      <c r="DR12" s="76">
        <v>6121556</v>
      </c>
      <c r="DS12" s="76" t="s">
        <v>226</v>
      </c>
      <c r="DT12" s="76">
        <v>6050718</v>
      </c>
      <c r="DU12" s="76" t="s">
        <v>226</v>
      </c>
      <c r="DV12" s="76">
        <v>5961195</v>
      </c>
      <c r="DW12" s="76" t="s">
        <v>226</v>
      </c>
      <c r="DX12" s="76">
        <v>5818222</v>
      </c>
      <c r="DY12" s="76" t="s">
        <v>226</v>
      </c>
      <c r="DZ12" s="76">
        <v>5746179</v>
      </c>
      <c r="EA12" s="76" t="s">
        <v>226</v>
      </c>
      <c r="EB12" s="76">
        <v>5641260</v>
      </c>
      <c r="EC12" s="76" t="s">
        <v>226</v>
      </c>
      <c r="ED12" s="76">
        <v>5535699</v>
      </c>
      <c r="EE12" s="76" t="s">
        <v>226</v>
      </c>
      <c r="EF12" s="76">
        <v>5373657</v>
      </c>
      <c r="EG12" s="76" t="s">
        <v>226</v>
      </c>
      <c r="EH12" s="76">
        <v>5192410</v>
      </c>
      <c r="EI12" s="76" t="s">
        <v>226</v>
      </c>
      <c r="EJ12" s="76">
        <v>5132831</v>
      </c>
      <c r="EK12" s="76" t="s">
        <v>226</v>
      </c>
      <c r="EL12" s="76">
        <v>4967689</v>
      </c>
      <c r="EM12" s="76" t="s">
        <v>226</v>
      </c>
      <c r="EN12" s="76">
        <v>4958300</v>
      </c>
      <c r="EO12" s="76" t="s">
        <v>226</v>
      </c>
      <c r="EP12" s="76">
        <v>4852403</v>
      </c>
      <c r="EQ12" s="76" t="s">
        <v>226</v>
      </c>
      <c r="ER12" s="76">
        <v>4715571</v>
      </c>
      <c r="ES12" s="76" t="s">
        <v>226</v>
      </c>
      <c r="ET12" s="76">
        <v>4474847</v>
      </c>
      <c r="EU12" s="76" t="s">
        <v>226</v>
      </c>
      <c r="EV12" s="76">
        <v>4178997</v>
      </c>
      <c r="EW12" s="76" t="s">
        <v>226</v>
      </c>
      <c r="EX12" s="76">
        <v>3460479</v>
      </c>
      <c r="EY12" s="76" t="s">
        <v>226</v>
      </c>
      <c r="EZ12" s="76">
        <v>3570860</v>
      </c>
      <c r="FA12" s="76" t="s">
        <v>226</v>
      </c>
      <c r="FB12" s="76">
        <v>3425118</v>
      </c>
      <c r="FC12" s="76" t="s">
        <v>226</v>
      </c>
      <c r="FD12" s="76">
        <v>3180320</v>
      </c>
      <c r="FE12" s="76" t="s">
        <v>226</v>
      </c>
      <c r="FF12" s="76">
        <v>3165613</v>
      </c>
      <c r="FG12" s="76" t="s">
        <v>226</v>
      </c>
      <c r="FH12" s="76">
        <v>3235990</v>
      </c>
      <c r="FI12" s="76" t="s">
        <v>226</v>
      </c>
      <c r="FJ12" s="76">
        <v>3000218</v>
      </c>
      <c r="FK12" s="76" t="s">
        <v>226</v>
      </c>
      <c r="FL12" s="76">
        <v>2782916</v>
      </c>
      <c r="FM12" s="76" t="s">
        <v>226</v>
      </c>
      <c r="FN12" s="76">
        <v>2549999</v>
      </c>
      <c r="FO12" s="76" t="s">
        <v>226</v>
      </c>
      <c r="FP12" s="76">
        <v>2364306</v>
      </c>
      <c r="FQ12" s="76" t="s">
        <v>226</v>
      </c>
      <c r="FR12" s="76">
        <v>2139414</v>
      </c>
      <c r="FS12" s="76" t="s">
        <v>226</v>
      </c>
      <c r="FT12" s="76">
        <v>1906182</v>
      </c>
      <c r="FU12" s="76" t="s">
        <v>226</v>
      </c>
      <c r="FV12" s="76">
        <v>1627858</v>
      </c>
      <c r="FW12" s="76" t="s">
        <v>226</v>
      </c>
      <c r="FX12" s="76">
        <v>1459403</v>
      </c>
      <c r="FY12" s="76" t="s">
        <v>226</v>
      </c>
      <c r="FZ12" s="76">
        <v>1254818</v>
      </c>
      <c r="GA12" s="76" t="s">
        <v>226</v>
      </c>
      <c r="GB12" s="76">
        <v>1100794</v>
      </c>
      <c r="GC12" s="76" t="s">
        <v>226</v>
      </c>
      <c r="GD12" s="76">
        <v>866810</v>
      </c>
      <c r="GE12" s="76" t="s">
        <v>226</v>
      </c>
      <c r="GF12" s="76">
        <v>705200</v>
      </c>
      <c r="GG12" s="76" t="s">
        <v>226</v>
      </c>
      <c r="GH12" s="76">
        <v>541836</v>
      </c>
      <c r="GI12" s="76" t="s">
        <v>226</v>
      </c>
      <c r="GJ12" s="76">
        <v>424772</v>
      </c>
      <c r="GK12" s="76" t="s">
        <v>226</v>
      </c>
      <c r="GL12" s="76">
        <v>320113</v>
      </c>
      <c r="GM12" s="76" t="s">
        <v>226</v>
      </c>
      <c r="GN12" s="76">
        <v>230413</v>
      </c>
      <c r="GO12" s="76" t="s">
        <v>226</v>
      </c>
      <c r="GP12" s="76">
        <v>164008</v>
      </c>
      <c r="GQ12" s="76" t="s">
        <v>226</v>
      </c>
      <c r="GR12" s="76">
        <v>113411</v>
      </c>
      <c r="GS12" s="76" t="s">
        <v>226</v>
      </c>
      <c r="GT12" s="76">
        <v>81133</v>
      </c>
      <c r="GU12" s="76" t="s">
        <v>226</v>
      </c>
      <c r="GV12" s="76">
        <v>129664</v>
      </c>
      <c r="GW12" s="76" t="s">
        <v>226</v>
      </c>
      <c r="GX12" s="76">
        <v>0</v>
      </c>
      <c r="GY12" s="76" t="s">
        <v>120</v>
      </c>
    </row>
    <row r="13" spans="1:211" x14ac:dyDescent="0.25">
      <c r="A13" s="75" t="s">
        <v>228</v>
      </c>
      <c r="B13" s="77" t="s">
        <v>229</v>
      </c>
      <c r="C13" s="77" t="s">
        <v>120</v>
      </c>
      <c r="D13" s="77" t="s">
        <v>229</v>
      </c>
      <c r="E13" s="77" t="s">
        <v>120</v>
      </c>
      <c r="F13" s="77" t="s">
        <v>229</v>
      </c>
      <c r="G13" s="77" t="s">
        <v>120</v>
      </c>
      <c r="H13" s="77" t="s">
        <v>229</v>
      </c>
      <c r="I13" s="77" t="s">
        <v>120</v>
      </c>
      <c r="J13" s="77" t="s">
        <v>229</v>
      </c>
      <c r="K13" s="77" t="s">
        <v>120</v>
      </c>
      <c r="L13" s="77" t="s">
        <v>229</v>
      </c>
      <c r="M13" s="77" t="s">
        <v>120</v>
      </c>
      <c r="N13" s="77" t="s">
        <v>229</v>
      </c>
      <c r="O13" s="77" t="s">
        <v>120</v>
      </c>
      <c r="P13" s="77" t="s">
        <v>229</v>
      </c>
      <c r="Q13" s="77" t="s">
        <v>120</v>
      </c>
      <c r="R13" s="77" t="s">
        <v>229</v>
      </c>
      <c r="S13" s="77" t="s">
        <v>120</v>
      </c>
      <c r="T13" s="77" t="s">
        <v>229</v>
      </c>
      <c r="U13" s="77" t="s">
        <v>120</v>
      </c>
      <c r="V13" s="77" t="s">
        <v>229</v>
      </c>
      <c r="W13" s="77" t="s">
        <v>120</v>
      </c>
      <c r="X13" s="77" t="s">
        <v>229</v>
      </c>
      <c r="Y13" s="77" t="s">
        <v>120</v>
      </c>
      <c r="Z13" s="77" t="s">
        <v>229</v>
      </c>
      <c r="AA13" s="77" t="s">
        <v>120</v>
      </c>
      <c r="AB13" s="77" t="s">
        <v>229</v>
      </c>
      <c r="AC13" s="77" t="s">
        <v>120</v>
      </c>
      <c r="AD13" s="77" t="s">
        <v>229</v>
      </c>
      <c r="AE13" s="77" t="s">
        <v>120</v>
      </c>
      <c r="AF13" s="77" t="s">
        <v>229</v>
      </c>
      <c r="AG13" s="77" t="s">
        <v>120</v>
      </c>
      <c r="AH13" s="77" t="s">
        <v>229</v>
      </c>
      <c r="AI13" s="77" t="s">
        <v>120</v>
      </c>
      <c r="AJ13" s="77" t="s">
        <v>229</v>
      </c>
      <c r="AK13" s="77" t="s">
        <v>120</v>
      </c>
      <c r="AL13" s="77" t="s">
        <v>229</v>
      </c>
      <c r="AM13" s="77" t="s">
        <v>120</v>
      </c>
      <c r="AN13" s="77" t="s">
        <v>229</v>
      </c>
      <c r="AO13" s="77" t="s">
        <v>120</v>
      </c>
      <c r="AP13" s="77" t="s">
        <v>229</v>
      </c>
      <c r="AQ13" s="77" t="s">
        <v>120</v>
      </c>
      <c r="AR13" s="77" t="s">
        <v>229</v>
      </c>
      <c r="AS13" s="77" t="s">
        <v>120</v>
      </c>
      <c r="AT13" s="77" t="s">
        <v>229</v>
      </c>
      <c r="AU13" s="77" t="s">
        <v>120</v>
      </c>
      <c r="AV13" s="77" t="s">
        <v>229</v>
      </c>
      <c r="AW13" s="77" t="s">
        <v>120</v>
      </c>
      <c r="AX13" s="77" t="s">
        <v>229</v>
      </c>
      <c r="AY13" s="77" t="s">
        <v>120</v>
      </c>
      <c r="AZ13" s="77" t="s">
        <v>229</v>
      </c>
      <c r="BA13" s="77" t="s">
        <v>120</v>
      </c>
      <c r="BB13" s="77" t="s">
        <v>229</v>
      </c>
      <c r="BC13" s="77" t="s">
        <v>120</v>
      </c>
      <c r="BD13" s="77" t="s">
        <v>229</v>
      </c>
      <c r="BE13" s="77" t="s">
        <v>120</v>
      </c>
      <c r="BF13" s="77" t="s">
        <v>229</v>
      </c>
      <c r="BG13" s="77" t="s">
        <v>120</v>
      </c>
      <c r="BH13" s="77" t="s">
        <v>229</v>
      </c>
      <c r="BI13" s="77" t="s">
        <v>120</v>
      </c>
      <c r="BJ13" s="77" t="s">
        <v>229</v>
      </c>
      <c r="BK13" s="77" t="s">
        <v>120</v>
      </c>
      <c r="BL13" s="77" t="s">
        <v>229</v>
      </c>
      <c r="BM13" s="77" t="s">
        <v>120</v>
      </c>
      <c r="BN13" s="77" t="s">
        <v>229</v>
      </c>
      <c r="BO13" s="77" t="s">
        <v>120</v>
      </c>
      <c r="BP13" s="77" t="s">
        <v>229</v>
      </c>
      <c r="BQ13" s="77" t="s">
        <v>120</v>
      </c>
      <c r="BR13" s="77" t="s">
        <v>229</v>
      </c>
      <c r="BS13" s="77" t="s">
        <v>120</v>
      </c>
      <c r="BT13" s="77" t="s">
        <v>229</v>
      </c>
      <c r="BU13" s="77" t="s">
        <v>120</v>
      </c>
      <c r="BV13" s="77" t="s">
        <v>229</v>
      </c>
      <c r="BW13" s="77" t="s">
        <v>120</v>
      </c>
      <c r="BX13" s="77" t="s">
        <v>229</v>
      </c>
      <c r="BY13" s="77" t="s">
        <v>120</v>
      </c>
      <c r="BZ13" s="77" t="s">
        <v>229</v>
      </c>
      <c r="CA13" s="77" t="s">
        <v>120</v>
      </c>
      <c r="CB13" s="77" t="s">
        <v>229</v>
      </c>
      <c r="CC13" s="77" t="s">
        <v>120</v>
      </c>
      <c r="CD13" s="77" t="s">
        <v>229</v>
      </c>
      <c r="CE13" s="77" t="s">
        <v>120</v>
      </c>
      <c r="CF13" s="77" t="s">
        <v>229</v>
      </c>
      <c r="CG13" s="77" t="s">
        <v>120</v>
      </c>
      <c r="CH13" s="77" t="s">
        <v>229</v>
      </c>
      <c r="CI13" s="77" t="s">
        <v>120</v>
      </c>
      <c r="CJ13" s="77" t="s">
        <v>229</v>
      </c>
      <c r="CK13" s="77" t="s">
        <v>120</v>
      </c>
      <c r="CL13" s="77" t="s">
        <v>229</v>
      </c>
      <c r="CM13" s="77" t="s">
        <v>120</v>
      </c>
      <c r="CN13" s="77" t="s">
        <v>229</v>
      </c>
      <c r="CO13" s="77" t="s">
        <v>120</v>
      </c>
      <c r="CP13" s="77" t="s">
        <v>229</v>
      </c>
      <c r="CQ13" s="77" t="s">
        <v>120</v>
      </c>
      <c r="CR13" s="77" t="s">
        <v>229</v>
      </c>
      <c r="CS13" s="77" t="s">
        <v>120</v>
      </c>
      <c r="CT13" s="77" t="s">
        <v>229</v>
      </c>
      <c r="CU13" s="77" t="s">
        <v>120</v>
      </c>
      <c r="CV13" s="77" t="s">
        <v>229</v>
      </c>
      <c r="CW13" s="77" t="s">
        <v>120</v>
      </c>
      <c r="CX13" s="77" t="s">
        <v>229</v>
      </c>
      <c r="CY13" s="77" t="s">
        <v>120</v>
      </c>
      <c r="CZ13" s="77" t="s">
        <v>229</v>
      </c>
      <c r="DA13" s="77" t="s">
        <v>120</v>
      </c>
      <c r="DB13" s="77" t="s">
        <v>229</v>
      </c>
      <c r="DC13" s="77" t="s">
        <v>120</v>
      </c>
      <c r="DD13" s="77" t="s">
        <v>229</v>
      </c>
      <c r="DE13" s="77" t="s">
        <v>120</v>
      </c>
      <c r="DF13" s="77" t="s">
        <v>229</v>
      </c>
      <c r="DG13" s="77" t="s">
        <v>120</v>
      </c>
      <c r="DH13" s="77" t="s">
        <v>229</v>
      </c>
      <c r="DI13" s="77" t="s">
        <v>120</v>
      </c>
      <c r="DJ13" s="77" t="s">
        <v>229</v>
      </c>
      <c r="DK13" s="77" t="s">
        <v>120</v>
      </c>
      <c r="DL13" s="77" t="s">
        <v>229</v>
      </c>
      <c r="DM13" s="77" t="s">
        <v>120</v>
      </c>
      <c r="DN13" s="77" t="s">
        <v>229</v>
      </c>
      <c r="DO13" s="77" t="s">
        <v>120</v>
      </c>
      <c r="DP13" s="77" t="s">
        <v>229</v>
      </c>
      <c r="DQ13" s="77" t="s">
        <v>120</v>
      </c>
      <c r="DR13" s="77" t="s">
        <v>229</v>
      </c>
      <c r="DS13" s="77" t="s">
        <v>120</v>
      </c>
      <c r="DT13" s="77" t="s">
        <v>229</v>
      </c>
      <c r="DU13" s="77" t="s">
        <v>120</v>
      </c>
      <c r="DV13" s="77" t="s">
        <v>229</v>
      </c>
      <c r="DW13" s="77" t="s">
        <v>120</v>
      </c>
      <c r="DX13" s="77" t="s">
        <v>229</v>
      </c>
      <c r="DY13" s="77" t="s">
        <v>120</v>
      </c>
      <c r="DZ13" s="77" t="s">
        <v>229</v>
      </c>
      <c r="EA13" s="77" t="s">
        <v>120</v>
      </c>
      <c r="EB13" s="77" t="s">
        <v>229</v>
      </c>
      <c r="EC13" s="77" t="s">
        <v>120</v>
      </c>
      <c r="ED13" s="77" t="s">
        <v>229</v>
      </c>
      <c r="EE13" s="77" t="s">
        <v>120</v>
      </c>
      <c r="EF13" s="77" t="s">
        <v>229</v>
      </c>
      <c r="EG13" s="77" t="s">
        <v>120</v>
      </c>
      <c r="EH13" s="77" t="s">
        <v>229</v>
      </c>
      <c r="EI13" s="77" t="s">
        <v>120</v>
      </c>
      <c r="EJ13" s="77" t="s">
        <v>229</v>
      </c>
      <c r="EK13" s="77" t="s">
        <v>120</v>
      </c>
      <c r="EL13" s="77" t="s">
        <v>229</v>
      </c>
      <c r="EM13" s="77" t="s">
        <v>120</v>
      </c>
      <c r="EN13" s="77" t="s">
        <v>229</v>
      </c>
      <c r="EO13" s="77" t="s">
        <v>120</v>
      </c>
      <c r="EP13" s="77" t="s">
        <v>229</v>
      </c>
      <c r="EQ13" s="77" t="s">
        <v>120</v>
      </c>
      <c r="ER13" s="77" t="s">
        <v>229</v>
      </c>
      <c r="ES13" s="77" t="s">
        <v>120</v>
      </c>
      <c r="ET13" s="77" t="s">
        <v>229</v>
      </c>
      <c r="EU13" s="77" t="s">
        <v>120</v>
      </c>
      <c r="EV13" s="77" t="s">
        <v>229</v>
      </c>
      <c r="EW13" s="77" t="s">
        <v>120</v>
      </c>
      <c r="EX13" s="77" t="s">
        <v>229</v>
      </c>
      <c r="EY13" s="77" t="s">
        <v>120</v>
      </c>
      <c r="EZ13" s="77" t="s">
        <v>229</v>
      </c>
      <c r="FA13" s="77" t="s">
        <v>120</v>
      </c>
      <c r="FB13" s="77" t="s">
        <v>229</v>
      </c>
      <c r="FC13" s="77" t="s">
        <v>120</v>
      </c>
      <c r="FD13" s="77" t="s">
        <v>229</v>
      </c>
      <c r="FE13" s="77" t="s">
        <v>120</v>
      </c>
      <c r="FF13" s="77" t="s">
        <v>229</v>
      </c>
      <c r="FG13" s="77" t="s">
        <v>120</v>
      </c>
      <c r="FH13" s="77" t="s">
        <v>229</v>
      </c>
      <c r="FI13" s="77" t="s">
        <v>120</v>
      </c>
      <c r="FJ13" s="77" t="s">
        <v>229</v>
      </c>
      <c r="FK13" s="77" t="s">
        <v>120</v>
      </c>
      <c r="FL13" s="77" t="s">
        <v>229</v>
      </c>
      <c r="FM13" s="77" t="s">
        <v>120</v>
      </c>
      <c r="FN13" s="77" t="s">
        <v>229</v>
      </c>
      <c r="FO13" s="77" t="s">
        <v>120</v>
      </c>
      <c r="FP13" s="77" t="s">
        <v>229</v>
      </c>
      <c r="FQ13" s="77" t="s">
        <v>120</v>
      </c>
      <c r="FR13" s="77" t="s">
        <v>229</v>
      </c>
      <c r="FS13" s="77" t="s">
        <v>120</v>
      </c>
      <c r="FT13" s="77" t="s">
        <v>229</v>
      </c>
      <c r="FU13" s="77" t="s">
        <v>120</v>
      </c>
      <c r="FV13" s="77" t="s">
        <v>229</v>
      </c>
      <c r="FW13" s="77" t="s">
        <v>120</v>
      </c>
      <c r="FX13" s="77" t="s">
        <v>229</v>
      </c>
      <c r="FY13" s="77" t="s">
        <v>120</v>
      </c>
      <c r="FZ13" s="77" t="s">
        <v>229</v>
      </c>
      <c r="GA13" s="77" t="s">
        <v>120</v>
      </c>
      <c r="GB13" s="77" t="s">
        <v>229</v>
      </c>
      <c r="GC13" s="77" t="s">
        <v>120</v>
      </c>
      <c r="GD13" s="77" t="s">
        <v>229</v>
      </c>
      <c r="GE13" s="77" t="s">
        <v>120</v>
      </c>
      <c r="GF13" s="77" t="s">
        <v>229</v>
      </c>
      <c r="GG13" s="77" t="s">
        <v>120</v>
      </c>
      <c r="GH13" s="77" t="s">
        <v>229</v>
      </c>
      <c r="GI13" s="77" t="s">
        <v>120</v>
      </c>
      <c r="GJ13" s="77" t="s">
        <v>229</v>
      </c>
      <c r="GK13" s="77" t="s">
        <v>120</v>
      </c>
      <c r="GL13" s="77" t="s">
        <v>229</v>
      </c>
      <c r="GM13" s="77" t="s">
        <v>120</v>
      </c>
      <c r="GN13" s="77" t="s">
        <v>229</v>
      </c>
      <c r="GO13" s="77" t="s">
        <v>120</v>
      </c>
      <c r="GP13" s="77" t="s">
        <v>229</v>
      </c>
      <c r="GQ13" s="77" t="s">
        <v>120</v>
      </c>
      <c r="GR13" s="77" t="s">
        <v>229</v>
      </c>
      <c r="GS13" s="77" t="s">
        <v>120</v>
      </c>
      <c r="GT13" s="77" t="s">
        <v>229</v>
      </c>
      <c r="GU13" s="77" t="s">
        <v>120</v>
      </c>
      <c r="GV13" s="77" t="s">
        <v>229</v>
      </c>
      <c r="GW13" s="77" t="s">
        <v>120</v>
      </c>
      <c r="GX13" s="77" t="s">
        <v>229</v>
      </c>
      <c r="GY13" s="77" t="s">
        <v>120</v>
      </c>
    </row>
    <row r="14" spans="1:211" x14ac:dyDescent="0.25">
      <c r="A14" s="75" t="s">
        <v>230</v>
      </c>
      <c r="B14" s="76" t="s">
        <v>229</v>
      </c>
      <c r="C14" s="76" t="s">
        <v>120</v>
      </c>
      <c r="D14" s="76" t="s">
        <v>229</v>
      </c>
      <c r="E14" s="76" t="s">
        <v>120</v>
      </c>
      <c r="F14" s="76" t="s">
        <v>229</v>
      </c>
      <c r="G14" s="76" t="s">
        <v>120</v>
      </c>
      <c r="H14" s="76" t="s">
        <v>229</v>
      </c>
      <c r="I14" s="76" t="s">
        <v>120</v>
      </c>
      <c r="J14" s="76" t="s">
        <v>229</v>
      </c>
      <c r="K14" s="76" t="s">
        <v>120</v>
      </c>
      <c r="L14" s="76" t="s">
        <v>229</v>
      </c>
      <c r="M14" s="76" t="s">
        <v>120</v>
      </c>
      <c r="N14" s="76" t="s">
        <v>229</v>
      </c>
      <c r="O14" s="76" t="s">
        <v>120</v>
      </c>
      <c r="P14" s="76" t="s">
        <v>229</v>
      </c>
      <c r="Q14" s="76" t="s">
        <v>120</v>
      </c>
      <c r="R14" s="76" t="s">
        <v>229</v>
      </c>
      <c r="S14" s="76" t="s">
        <v>120</v>
      </c>
      <c r="T14" s="76" t="s">
        <v>229</v>
      </c>
      <c r="U14" s="76" t="s">
        <v>120</v>
      </c>
      <c r="V14" s="76" t="s">
        <v>229</v>
      </c>
      <c r="W14" s="76" t="s">
        <v>120</v>
      </c>
      <c r="X14" s="76" t="s">
        <v>229</v>
      </c>
      <c r="Y14" s="76" t="s">
        <v>120</v>
      </c>
      <c r="Z14" s="76" t="s">
        <v>229</v>
      </c>
      <c r="AA14" s="76" t="s">
        <v>120</v>
      </c>
      <c r="AB14" s="76" t="s">
        <v>229</v>
      </c>
      <c r="AC14" s="76" t="s">
        <v>120</v>
      </c>
      <c r="AD14" s="76" t="s">
        <v>229</v>
      </c>
      <c r="AE14" s="76" t="s">
        <v>120</v>
      </c>
      <c r="AF14" s="76" t="s">
        <v>229</v>
      </c>
      <c r="AG14" s="76" t="s">
        <v>120</v>
      </c>
      <c r="AH14" s="76" t="s">
        <v>229</v>
      </c>
      <c r="AI14" s="76" t="s">
        <v>120</v>
      </c>
      <c r="AJ14" s="76" t="s">
        <v>229</v>
      </c>
      <c r="AK14" s="76" t="s">
        <v>120</v>
      </c>
      <c r="AL14" s="76" t="s">
        <v>229</v>
      </c>
      <c r="AM14" s="76" t="s">
        <v>120</v>
      </c>
      <c r="AN14" s="76" t="s">
        <v>229</v>
      </c>
      <c r="AO14" s="76" t="s">
        <v>120</v>
      </c>
      <c r="AP14" s="76" t="s">
        <v>229</v>
      </c>
      <c r="AQ14" s="76" t="s">
        <v>120</v>
      </c>
      <c r="AR14" s="76" t="s">
        <v>229</v>
      </c>
      <c r="AS14" s="76" t="s">
        <v>120</v>
      </c>
      <c r="AT14" s="76" t="s">
        <v>229</v>
      </c>
      <c r="AU14" s="76" t="s">
        <v>120</v>
      </c>
      <c r="AV14" s="76" t="s">
        <v>229</v>
      </c>
      <c r="AW14" s="76" t="s">
        <v>120</v>
      </c>
      <c r="AX14" s="76" t="s">
        <v>229</v>
      </c>
      <c r="AY14" s="76" t="s">
        <v>120</v>
      </c>
      <c r="AZ14" s="76" t="s">
        <v>229</v>
      </c>
      <c r="BA14" s="76" t="s">
        <v>120</v>
      </c>
      <c r="BB14" s="76" t="s">
        <v>229</v>
      </c>
      <c r="BC14" s="76" t="s">
        <v>120</v>
      </c>
      <c r="BD14" s="76" t="s">
        <v>229</v>
      </c>
      <c r="BE14" s="76" t="s">
        <v>120</v>
      </c>
      <c r="BF14" s="76" t="s">
        <v>229</v>
      </c>
      <c r="BG14" s="76" t="s">
        <v>120</v>
      </c>
      <c r="BH14" s="76" t="s">
        <v>229</v>
      </c>
      <c r="BI14" s="76" t="s">
        <v>120</v>
      </c>
      <c r="BJ14" s="76" t="s">
        <v>229</v>
      </c>
      <c r="BK14" s="76" t="s">
        <v>120</v>
      </c>
      <c r="BL14" s="76" t="s">
        <v>229</v>
      </c>
      <c r="BM14" s="76" t="s">
        <v>120</v>
      </c>
      <c r="BN14" s="76" t="s">
        <v>229</v>
      </c>
      <c r="BO14" s="76" t="s">
        <v>120</v>
      </c>
      <c r="BP14" s="76" t="s">
        <v>229</v>
      </c>
      <c r="BQ14" s="76" t="s">
        <v>120</v>
      </c>
      <c r="BR14" s="76" t="s">
        <v>229</v>
      </c>
      <c r="BS14" s="76" t="s">
        <v>120</v>
      </c>
      <c r="BT14" s="76" t="s">
        <v>229</v>
      </c>
      <c r="BU14" s="76" t="s">
        <v>120</v>
      </c>
      <c r="BV14" s="76" t="s">
        <v>229</v>
      </c>
      <c r="BW14" s="76" t="s">
        <v>120</v>
      </c>
      <c r="BX14" s="76" t="s">
        <v>229</v>
      </c>
      <c r="BY14" s="76" t="s">
        <v>120</v>
      </c>
      <c r="BZ14" s="76" t="s">
        <v>229</v>
      </c>
      <c r="CA14" s="76" t="s">
        <v>120</v>
      </c>
      <c r="CB14" s="76" t="s">
        <v>229</v>
      </c>
      <c r="CC14" s="76" t="s">
        <v>120</v>
      </c>
      <c r="CD14" s="76" t="s">
        <v>229</v>
      </c>
      <c r="CE14" s="76" t="s">
        <v>120</v>
      </c>
      <c r="CF14" s="76" t="s">
        <v>229</v>
      </c>
      <c r="CG14" s="76" t="s">
        <v>120</v>
      </c>
      <c r="CH14" s="76" t="s">
        <v>229</v>
      </c>
      <c r="CI14" s="76" t="s">
        <v>120</v>
      </c>
      <c r="CJ14" s="76" t="s">
        <v>229</v>
      </c>
      <c r="CK14" s="76" t="s">
        <v>120</v>
      </c>
      <c r="CL14" s="76" t="s">
        <v>229</v>
      </c>
      <c r="CM14" s="76" t="s">
        <v>120</v>
      </c>
      <c r="CN14" s="76" t="s">
        <v>229</v>
      </c>
      <c r="CO14" s="76" t="s">
        <v>120</v>
      </c>
      <c r="CP14" s="76" t="s">
        <v>229</v>
      </c>
      <c r="CQ14" s="76" t="s">
        <v>120</v>
      </c>
      <c r="CR14" s="76" t="s">
        <v>229</v>
      </c>
      <c r="CS14" s="76" t="s">
        <v>120</v>
      </c>
      <c r="CT14" s="76" t="s">
        <v>229</v>
      </c>
      <c r="CU14" s="76" t="s">
        <v>120</v>
      </c>
      <c r="CV14" s="76" t="s">
        <v>229</v>
      </c>
      <c r="CW14" s="76" t="s">
        <v>120</v>
      </c>
      <c r="CX14" s="76" t="s">
        <v>229</v>
      </c>
      <c r="CY14" s="76" t="s">
        <v>120</v>
      </c>
      <c r="CZ14" s="76" t="s">
        <v>229</v>
      </c>
      <c r="DA14" s="76" t="s">
        <v>120</v>
      </c>
      <c r="DB14" s="76" t="s">
        <v>229</v>
      </c>
      <c r="DC14" s="76" t="s">
        <v>120</v>
      </c>
      <c r="DD14" s="76" t="s">
        <v>229</v>
      </c>
      <c r="DE14" s="76" t="s">
        <v>120</v>
      </c>
      <c r="DF14" s="76" t="s">
        <v>229</v>
      </c>
      <c r="DG14" s="76" t="s">
        <v>120</v>
      </c>
      <c r="DH14" s="76" t="s">
        <v>229</v>
      </c>
      <c r="DI14" s="76" t="s">
        <v>120</v>
      </c>
      <c r="DJ14" s="76" t="s">
        <v>229</v>
      </c>
      <c r="DK14" s="76" t="s">
        <v>120</v>
      </c>
      <c r="DL14" s="76" t="s">
        <v>229</v>
      </c>
      <c r="DM14" s="76" t="s">
        <v>120</v>
      </c>
      <c r="DN14" s="76" t="s">
        <v>229</v>
      </c>
      <c r="DO14" s="76" t="s">
        <v>120</v>
      </c>
      <c r="DP14" s="76" t="s">
        <v>229</v>
      </c>
      <c r="DQ14" s="76" t="s">
        <v>120</v>
      </c>
      <c r="DR14" s="76" t="s">
        <v>229</v>
      </c>
      <c r="DS14" s="76" t="s">
        <v>120</v>
      </c>
      <c r="DT14" s="76" t="s">
        <v>229</v>
      </c>
      <c r="DU14" s="76" t="s">
        <v>120</v>
      </c>
      <c r="DV14" s="76" t="s">
        <v>229</v>
      </c>
      <c r="DW14" s="76" t="s">
        <v>120</v>
      </c>
      <c r="DX14" s="76" t="s">
        <v>229</v>
      </c>
      <c r="DY14" s="76" t="s">
        <v>120</v>
      </c>
      <c r="DZ14" s="76" t="s">
        <v>229</v>
      </c>
      <c r="EA14" s="76" t="s">
        <v>120</v>
      </c>
      <c r="EB14" s="76" t="s">
        <v>229</v>
      </c>
      <c r="EC14" s="76" t="s">
        <v>120</v>
      </c>
      <c r="ED14" s="76" t="s">
        <v>229</v>
      </c>
      <c r="EE14" s="76" t="s">
        <v>120</v>
      </c>
      <c r="EF14" s="76" t="s">
        <v>229</v>
      </c>
      <c r="EG14" s="76" t="s">
        <v>120</v>
      </c>
      <c r="EH14" s="76" t="s">
        <v>229</v>
      </c>
      <c r="EI14" s="76" t="s">
        <v>120</v>
      </c>
      <c r="EJ14" s="76" t="s">
        <v>229</v>
      </c>
      <c r="EK14" s="76" t="s">
        <v>120</v>
      </c>
      <c r="EL14" s="76" t="s">
        <v>229</v>
      </c>
      <c r="EM14" s="76" t="s">
        <v>120</v>
      </c>
      <c r="EN14" s="76" t="s">
        <v>229</v>
      </c>
      <c r="EO14" s="76" t="s">
        <v>120</v>
      </c>
      <c r="EP14" s="76" t="s">
        <v>229</v>
      </c>
      <c r="EQ14" s="76" t="s">
        <v>120</v>
      </c>
      <c r="ER14" s="76" t="s">
        <v>229</v>
      </c>
      <c r="ES14" s="76" t="s">
        <v>120</v>
      </c>
      <c r="ET14" s="76" t="s">
        <v>229</v>
      </c>
      <c r="EU14" s="76" t="s">
        <v>120</v>
      </c>
      <c r="EV14" s="76" t="s">
        <v>229</v>
      </c>
      <c r="EW14" s="76" t="s">
        <v>120</v>
      </c>
      <c r="EX14" s="76" t="s">
        <v>229</v>
      </c>
      <c r="EY14" s="76" t="s">
        <v>120</v>
      </c>
      <c r="EZ14" s="76" t="s">
        <v>229</v>
      </c>
      <c r="FA14" s="76" t="s">
        <v>120</v>
      </c>
      <c r="FB14" s="76" t="s">
        <v>229</v>
      </c>
      <c r="FC14" s="76" t="s">
        <v>120</v>
      </c>
      <c r="FD14" s="76" t="s">
        <v>229</v>
      </c>
      <c r="FE14" s="76" t="s">
        <v>120</v>
      </c>
      <c r="FF14" s="76" t="s">
        <v>229</v>
      </c>
      <c r="FG14" s="76" t="s">
        <v>120</v>
      </c>
      <c r="FH14" s="76" t="s">
        <v>229</v>
      </c>
      <c r="FI14" s="76" t="s">
        <v>120</v>
      </c>
      <c r="FJ14" s="76" t="s">
        <v>229</v>
      </c>
      <c r="FK14" s="76" t="s">
        <v>120</v>
      </c>
      <c r="FL14" s="76" t="s">
        <v>229</v>
      </c>
      <c r="FM14" s="76" t="s">
        <v>120</v>
      </c>
      <c r="FN14" s="76" t="s">
        <v>229</v>
      </c>
      <c r="FO14" s="76" t="s">
        <v>120</v>
      </c>
      <c r="FP14" s="76" t="s">
        <v>229</v>
      </c>
      <c r="FQ14" s="76" t="s">
        <v>120</v>
      </c>
      <c r="FR14" s="76" t="s">
        <v>229</v>
      </c>
      <c r="FS14" s="76" t="s">
        <v>120</v>
      </c>
      <c r="FT14" s="76" t="s">
        <v>229</v>
      </c>
      <c r="FU14" s="76" t="s">
        <v>120</v>
      </c>
      <c r="FV14" s="76" t="s">
        <v>229</v>
      </c>
      <c r="FW14" s="76" t="s">
        <v>120</v>
      </c>
      <c r="FX14" s="76" t="s">
        <v>229</v>
      </c>
      <c r="FY14" s="76" t="s">
        <v>120</v>
      </c>
      <c r="FZ14" s="76" t="s">
        <v>229</v>
      </c>
      <c r="GA14" s="76" t="s">
        <v>120</v>
      </c>
      <c r="GB14" s="76" t="s">
        <v>229</v>
      </c>
      <c r="GC14" s="76" t="s">
        <v>120</v>
      </c>
      <c r="GD14" s="76" t="s">
        <v>229</v>
      </c>
      <c r="GE14" s="76" t="s">
        <v>120</v>
      </c>
      <c r="GF14" s="76" t="s">
        <v>229</v>
      </c>
      <c r="GG14" s="76" t="s">
        <v>120</v>
      </c>
      <c r="GH14" s="76" t="s">
        <v>229</v>
      </c>
      <c r="GI14" s="76" t="s">
        <v>120</v>
      </c>
      <c r="GJ14" s="76" t="s">
        <v>229</v>
      </c>
      <c r="GK14" s="76" t="s">
        <v>120</v>
      </c>
      <c r="GL14" s="76" t="s">
        <v>229</v>
      </c>
      <c r="GM14" s="76" t="s">
        <v>120</v>
      </c>
      <c r="GN14" s="76" t="s">
        <v>229</v>
      </c>
      <c r="GO14" s="76" t="s">
        <v>120</v>
      </c>
      <c r="GP14" s="76" t="s">
        <v>229</v>
      </c>
      <c r="GQ14" s="76" t="s">
        <v>120</v>
      </c>
      <c r="GR14" s="76" t="s">
        <v>229</v>
      </c>
      <c r="GS14" s="76" t="s">
        <v>120</v>
      </c>
      <c r="GT14" s="76" t="s">
        <v>229</v>
      </c>
      <c r="GU14" s="76" t="s">
        <v>120</v>
      </c>
      <c r="GV14" s="76" t="s">
        <v>229</v>
      </c>
      <c r="GW14" s="76" t="s">
        <v>120</v>
      </c>
      <c r="GX14" s="76" t="s">
        <v>229</v>
      </c>
      <c r="GY14" s="76" t="s">
        <v>120</v>
      </c>
    </row>
    <row r="15" spans="1:211" x14ac:dyDescent="0.25">
      <c r="A15" s="75" t="s">
        <v>382</v>
      </c>
      <c r="B15" s="77">
        <v>342561034</v>
      </c>
      <c r="C15" s="77" t="s">
        <v>227</v>
      </c>
      <c r="D15" s="77">
        <v>2995110</v>
      </c>
      <c r="E15" s="77" t="s">
        <v>227</v>
      </c>
      <c r="F15" s="77">
        <v>3095449</v>
      </c>
      <c r="G15" s="77" t="s">
        <v>227</v>
      </c>
      <c r="H15" s="77">
        <v>3173685</v>
      </c>
      <c r="I15" s="77" t="s">
        <v>227</v>
      </c>
      <c r="J15" s="77">
        <v>3260398</v>
      </c>
      <c r="K15" s="77" t="s">
        <v>227</v>
      </c>
      <c r="L15" s="77">
        <v>3347008</v>
      </c>
      <c r="M15" s="77" t="s">
        <v>227</v>
      </c>
      <c r="N15" s="77">
        <v>3363184</v>
      </c>
      <c r="O15" s="77" t="s">
        <v>227</v>
      </c>
      <c r="P15" s="77">
        <v>3397272</v>
      </c>
      <c r="Q15" s="77" t="s">
        <v>227</v>
      </c>
      <c r="R15" s="77">
        <v>3381062</v>
      </c>
      <c r="S15" s="77" t="s">
        <v>227</v>
      </c>
      <c r="T15" s="77">
        <v>3468460</v>
      </c>
      <c r="U15" s="77" t="s">
        <v>227</v>
      </c>
      <c r="V15" s="77">
        <v>3506124</v>
      </c>
      <c r="W15" s="77" t="s">
        <v>227</v>
      </c>
      <c r="X15" s="77">
        <v>3582826</v>
      </c>
      <c r="Y15" s="77" t="s">
        <v>227</v>
      </c>
      <c r="Z15" s="77">
        <v>3581035</v>
      </c>
      <c r="AA15" s="77" t="s">
        <v>227</v>
      </c>
      <c r="AB15" s="77">
        <v>3640706</v>
      </c>
      <c r="AC15" s="77" t="s">
        <v>227</v>
      </c>
      <c r="AD15" s="77">
        <v>3586137</v>
      </c>
      <c r="AE15" s="77" t="s">
        <v>227</v>
      </c>
      <c r="AF15" s="77">
        <v>3583319</v>
      </c>
      <c r="AG15" s="77" t="s">
        <v>227</v>
      </c>
      <c r="AH15" s="77">
        <v>3560330</v>
      </c>
      <c r="AI15" s="77" t="s">
        <v>227</v>
      </c>
      <c r="AJ15" s="77">
        <v>3575334</v>
      </c>
      <c r="AK15" s="77" t="s">
        <v>227</v>
      </c>
      <c r="AL15" s="77">
        <v>3559944</v>
      </c>
      <c r="AM15" s="77" t="s">
        <v>227</v>
      </c>
      <c r="AN15" s="77">
        <v>3570833</v>
      </c>
      <c r="AO15" s="77" t="s">
        <v>227</v>
      </c>
      <c r="AP15" s="77">
        <v>3634460</v>
      </c>
      <c r="AQ15" s="77" t="s">
        <v>227</v>
      </c>
      <c r="AR15" s="77">
        <v>3750173</v>
      </c>
      <c r="AS15" s="77" t="s">
        <v>227</v>
      </c>
      <c r="AT15" s="77">
        <v>3700766</v>
      </c>
      <c r="AU15" s="77" t="s">
        <v>227</v>
      </c>
      <c r="AV15" s="77">
        <v>3710059</v>
      </c>
      <c r="AW15" s="77" t="s">
        <v>227</v>
      </c>
      <c r="AX15" s="77">
        <v>3744892</v>
      </c>
      <c r="AY15" s="77" t="s">
        <v>227</v>
      </c>
      <c r="AZ15" s="77">
        <v>3757325</v>
      </c>
      <c r="BA15" s="77" t="s">
        <v>227</v>
      </c>
      <c r="BB15" s="77">
        <v>3741763</v>
      </c>
      <c r="BC15" s="77" t="s">
        <v>227</v>
      </c>
      <c r="BD15" s="77">
        <v>3775621</v>
      </c>
      <c r="BE15" s="77" t="s">
        <v>227</v>
      </c>
      <c r="BF15" s="77">
        <v>3862976</v>
      </c>
      <c r="BG15" s="77" t="s">
        <v>227</v>
      </c>
      <c r="BH15" s="77">
        <v>3987698</v>
      </c>
      <c r="BI15" s="77" t="s">
        <v>227</v>
      </c>
      <c r="BJ15" s="77">
        <v>4049731</v>
      </c>
      <c r="BK15" s="77" t="s">
        <v>227</v>
      </c>
      <c r="BL15" s="77">
        <v>4192624</v>
      </c>
      <c r="BM15" s="77" t="s">
        <v>227</v>
      </c>
      <c r="BN15" s="77">
        <v>4181482</v>
      </c>
      <c r="BO15" s="77" t="s">
        <v>227</v>
      </c>
      <c r="BP15" s="77">
        <v>4257351</v>
      </c>
      <c r="BQ15" s="77" t="s">
        <v>227</v>
      </c>
      <c r="BR15" s="77">
        <v>4216084</v>
      </c>
      <c r="BS15" s="77" t="s">
        <v>227</v>
      </c>
      <c r="BT15" s="77">
        <v>4240918</v>
      </c>
      <c r="BU15" s="77" t="s">
        <v>227</v>
      </c>
      <c r="BV15" s="77">
        <v>4250535</v>
      </c>
      <c r="BW15" s="77" t="s">
        <v>227</v>
      </c>
      <c r="BX15" s="77">
        <v>4291192</v>
      </c>
      <c r="BY15" s="77" t="s">
        <v>227</v>
      </c>
      <c r="BZ15" s="77">
        <v>4324971</v>
      </c>
      <c r="CA15" s="77" t="s">
        <v>227</v>
      </c>
      <c r="CB15" s="77">
        <v>4473046</v>
      </c>
      <c r="CC15" s="77" t="s">
        <v>227</v>
      </c>
      <c r="CD15" s="77">
        <v>4514648</v>
      </c>
      <c r="CE15" s="77" t="s">
        <v>227</v>
      </c>
      <c r="CF15" s="77">
        <v>4598127</v>
      </c>
      <c r="CG15" s="77" t="s">
        <v>227</v>
      </c>
      <c r="CH15" s="77">
        <v>4530621</v>
      </c>
      <c r="CI15" s="77" t="s">
        <v>227</v>
      </c>
      <c r="CJ15" s="77">
        <v>4563994</v>
      </c>
      <c r="CK15" s="77" t="s">
        <v>227</v>
      </c>
      <c r="CL15" s="77">
        <v>4597093</v>
      </c>
      <c r="CM15" s="77" t="s">
        <v>227</v>
      </c>
      <c r="CN15" s="77">
        <v>4616292</v>
      </c>
      <c r="CO15" s="77" t="s">
        <v>227</v>
      </c>
      <c r="CP15" s="77">
        <v>4645361</v>
      </c>
      <c r="CQ15" s="77" t="s">
        <v>227</v>
      </c>
      <c r="CR15" s="77">
        <v>4737214</v>
      </c>
      <c r="CS15" s="77" t="s">
        <v>227</v>
      </c>
      <c r="CT15" s="77">
        <v>4749523</v>
      </c>
      <c r="CU15" s="77" t="s">
        <v>227</v>
      </c>
      <c r="CV15" s="77">
        <v>4882042</v>
      </c>
      <c r="CW15" s="77" t="s">
        <v>227</v>
      </c>
      <c r="CX15" s="77">
        <v>4987355</v>
      </c>
      <c r="CY15" s="77" t="s">
        <v>227</v>
      </c>
      <c r="CZ15" s="77">
        <v>4993140</v>
      </c>
      <c r="DA15" s="77" t="s">
        <v>227</v>
      </c>
      <c r="DB15" s="77">
        <v>5084279</v>
      </c>
      <c r="DC15" s="77" t="s">
        <v>227</v>
      </c>
      <c r="DD15" s="77">
        <v>5101746</v>
      </c>
      <c r="DE15" s="77" t="s">
        <v>227</v>
      </c>
      <c r="DF15" s="77">
        <v>5131682</v>
      </c>
      <c r="DG15" s="77" t="s">
        <v>227</v>
      </c>
      <c r="DH15" s="77">
        <v>5171683</v>
      </c>
      <c r="DI15" s="77" t="s">
        <v>227</v>
      </c>
      <c r="DJ15" s="77">
        <v>5165902</v>
      </c>
      <c r="DK15" s="77" t="s">
        <v>227</v>
      </c>
      <c r="DL15" s="77">
        <v>5223020</v>
      </c>
      <c r="DM15" s="77" t="s">
        <v>227</v>
      </c>
      <c r="DN15" s="77">
        <v>5076503</v>
      </c>
      <c r="DO15" s="77" t="s">
        <v>227</v>
      </c>
      <c r="DP15" s="77">
        <v>4922956</v>
      </c>
      <c r="DQ15" s="77" t="s">
        <v>227</v>
      </c>
      <c r="DR15" s="77">
        <v>4851461</v>
      </c>
      <c r="DS15" s="77" t="s">
        <v>227</v>
      </c>
      <c r="DT15" s="77">
        <v>4745411</v>
      </c>
      <c r="DU15" s="77" t="s">
        <v>227</v>
      </c>
      <c r="DV15" s="77">
        <v>4628868</v>
      </c>
      <c r="DW15" s="77" t="s">
        <v>227</v>
      </c>
      <c r="DX15" s="77">
        <v>4450762</v>
      </c>
      <c r="DY15" s="77" t="s">
        <v>227</v>
      </c>
      <c r="DZ15" s="77">
        <v>4359170</v>
      </c>
      <c r="EA15" s="77" t="s">
        <v>227</v>
      </c>
      <c r="EB15" s="77">
        <v>4234605</v>
      </c>
      <c r="EC15" s="77" t="s">
        <v>227</v>
      </c>
      <c r="ED15" s="77">
        <v>4120660</v>
      </c>
      <c r="EE15" s="77" t="s">
        <v>227</v>
      </c>
      <c r="EF15" s="77">
        <v>4008816</v>
      </c>
      <c r="EG15" s="77" t="s">
        <v>227</v>
      </c>
      <c r="EH15" s="77">
        <v>3876483</v>
      </c>
      <c r="EI15" s="77" t="s">
        <v>227</v>
      </c>
      <c r="EJ15" s="77">
        <v>3855997</v>
      </c>
      <c r="EK15" s="77" t="s">
        <v>227</v>
      </c>
      <c r="EL15" s="77">
        <v>3729477</v>
      </c>
      <c r="EM15" s="77" t="s">
        <v>227</v>
      </c>
      <c r="EN15" s="77">
        <v>3738549</v>
      </c>
      <c r="EO15" s="77" t="s">
        <v>227</v>
      </c>
      <c r="EP15" s="77">
        <v>3674387</v>
      </c>
      <c r="EQ15" s="77" t="s">
        <v>227</v>
      </c>
      <c r="ER15" s="77">
        <v>3610525</v>
      </c>
      <c r="ES15" s="77" t="s">
        <v>227</v>
      </c>
      <c r="ET15" s="77">
        <v>3437241</v>
      </c>
      <c r="EU15" s="77" t="s">
        <v>227</v>
      </c>
      <c r="EV15" s="77">
        <v>3210084</v>
      </c>
      <c r="EW15" s="77" t="s">
        <v>227</v>
      </c>
      <c r="EX15" s="77">
        <v>2683231</v>
      </c>
      <c r="EY15" s="77" t="s">
        <v>227</v>
      </c>
      <c r="EZ15" s="77">
        <v>2795884</v>
      </c>
      <c r="FA15" s="77" t="s">
        <v>227</v>
      </c>
      <c r="FB15" s="77">
        <v>2714913</v>
      </c>
      <c r="FC15" s="77" t="s">
        <v>227</v>
      </c>
      <c r="FD15" s="77">
        <v>2513618</v>
      </c>
      <c r="FE15" s="77" t="s">
        <v>227</v>
      </c>
      <c r="FF15" s="77">
        <v>2536931</v>
      </c>
      <c r="FG15" s="77" t="s">
        <v>227</v>
      </c>
      <c r="FH15" s="77">
        <v>2627784</v>
      </c>
      <c r="FI15" s="77" t="s">
        <v>227</v>
      </c>
      <c r="FJ15" s="77">
        <v>2433050</v>
      </c>
      <c r="FK15" s="77" t="s">
        <v>227</v>
      </c>
      <c r="FL15" s="77">
        <v>2257628</v>
      </c>
      <c r="FM15" s="77" t="s">
        <v>227</v>
      </c>
      <c r="FN15" s="77">
        <v>2070438</v>
      </c>
      <c r="FO15" s="77" t="s">
        <v>227</v>
      </c>
      <c r="FP15" s="77">
        <v>1923975</v>
      </c>
      <c r="FQ15" s="77" t="s">
        <v>227</v>
      </c>
      <c r="FR15" s="77">
        <v>1755050</v>
      </c>
      <c r="FS15" s="77" t="s">
        <v>227</v>
      </c>
      <c r="FT15" s="77">
        <v>1565495</v>
      </c>
      <c r="FU15" s="77" t="s">
        <v>227</v>
      </c>
      <c r="FV15" s="77">
        <v>1333697</v>
      </c>
      <c r="FW15" s="77" t="s">
        <v>227</v>
      </c>
      <c r="FX15" s="77">
        <v>1193643</v>
      </c>
      <c r="FY15" s="77" t="s">
        <v>227</v>
      </c>
      <c r="FZ15" s="77">
        <v>1036553</v>
      </c>
      <c r="GA15" s="77" t="s">
        <v>227</v>
      </c>
      <c r="GB15" s="77">
        <v>914599</v>
      </c>
      <c r="GC15" s="77" t="s">
        <v>227</v>
      </c>
      <c r="GD15" s="77">
        <v>723828</v>
      </c>
      <c r="GE15" s="77" t="s">
        <v>227</v>
      </c>
      <c r="GF15" s="77">
        <v>590036</v>
      </c>
      <c r="GG15" s="77" t="s">
        <v>227</v>
      </c>
      <c r="GH15" s="77">
        <v>456894</v>
      </c>
      <c r="GI15" s="77" t="s">
        <v>227</v>
      </c>
      <c r="GJ15" s="77">
        <v>359838</v>
      </c>
      <c r="GK15" s="77" t="s">
        <v>227</v>
      </c>
      <c r="GL15" s="77">
        <v>270711</v>
      </c>
      <c r="GM15" s="77" t="s">
        <v>227</v>
      </c>
      <c r="GN15" s="77">
        <v>195183</v>
      </c>
      <c r="GO15" s="77" t="s">
        <v>227</v>
      </c>
      <c r="GP15" s="77">
        <v>138754</v>
      </c>
      <c r="GQ15" s="77" t="s">
        <v>227</v>
      </c>
      <c r="GR15" s="77">
        <v>96058</v>
      </c>
      <c r="GS15" s="77" t="s">
        <v>227</v>
      </c>
      <c r="GT15" s="77">
        <v>68164</v>
      </c>
      <c r="GU15" s="77" t="s">
        <v>227</v>
      </c>
      <c r="GV15" s="77">
        <v>107519</v>
      </c>
      <c r="GW15" s="77" t="s">
        <v>227</v>
      </c>
      <c r="GX15" s="77">
        <v>0</v>
      </c>
      <c r="GY15" s="77" t="s">
        <v>120</v>
      </c>
    </row>
    <row r="16" spans="1:211" x14ac:dyDescent="0.25">
      <c r="A16" s="75" t="s">
        <v>231</v>
      </c>
      <c r="B16" s="76">
        <v>339765354</v>
      </c>
      <c r="C16" s="76" t="s">
        <v>227</v>
      </c>
      <c r="D16" s="76">
        <v>2970010</v>
      </c>
      <c r="E16" s="76" t="s">
        <v>227</v>
      </c>
      <c r="F16" s="76">
        <v>3068039</v>
      </c>
      <c r="G16" s="76" t="s">
        <v>227</v>
      </c>
      <c r="H16" s="76">
        <v>3145376</v>
      </c>
      <c r="I16" s="76" t="s">
        <v>227</v>
      </c>
      <c r="J16" s="76">
        <v>3231450</v>
      </c>
      <c r="K16" s="76" t="s">
        <v>227</v>
      </c>
      <c r="L16" s="76">
        <v>3316623</v>
      </c>
      <c r="M16" s="76" t="s">
        <v>227</v>
      </c>
      <c r="N16" s="76">
        <v>3332499</v>
      </c>
      <c r="O16" s="76" t="s">
        <v>227</v>
      </c>
      <c r="P16" s="76">
        <v>3367966</v>
      </c>
      <c r="Q16" s="76" t="s">
        <v>227</v>
      </c>
      <c r="R16" s="76">
        <v>3352400</v>
      </c>
      <c r="S16" s="76" t="s">
        <v>227</v>
      </c>
      <c r="T16" s="76">
        <v>3439499</v>
      </c>
      <c r="U16" s="76" t="s">
        <v>227</v>
      </c>
      <c r="V16" s="76">
        <v>3477447</v>
      </c>
      <c r="W16" s="76" t="s">
        <v>227</v>
      </c>
      <c r="X16" s="76">
        <v>3554094</v>
      </c>
      <c r="Y16" s="76" t="s">
        <v>227</v>
      </c>
      <c r="Z16" s="76">
        <v>3552112</v>
      </c>
      <c r="AA16" s="76" t="s">
        <v>227</v>
      </c>
      <c r="AB16" s="76">
        <v>3613408</v>
      </c>
      <c r="AC16" s="76" t="s">
        <v>227</v>
      </c>
      <c r="AD16" s="76">
        <v>3560510</v>
      </c>
      <c r="AE16" s="76" t="s">
        <v>227</v>
      </c>
      <c r="AF16" s="76">
        <v>3557974</v>
      </c>
      <c r="AG16" s="76" t="s">
        <v>227</v>
      </c>
      <c r="AH16" s="76">
        <v>3535102</v>
      </c>
      <c r="AI16" s="76" t="s">
        <v>227</v>
      </c>
      <c r="AJ16" s="76">
        <v>3550126</v>
      </c>
      <c r="AK16" s="76" t="s">
        <v>227</v>
      </c>
      <c r="AL16" s="76">
        <v>3534430</v>
      </c>
      <c r="AM16" s="76" t="s">
        <v>227</v>
      </c>
      <c r="AN16" s="76">
        <v>3545671</v>
      </c>
      <c r="AO16" s="76" t="s">
        <v>227</v>
      </c>
      <c r="AP16" s="76">
        <v>3608294</v>
      </c>
      <c r="AQ16" s="76" t="s">
        <v>227</v>
      </c>
      <c r="AR16" s="76">
        <v>3721780</v>
      </c>
      <c r="AS16" s="76" t="s">
        <v>227</v>
      </c>
      <c r="AT16" s="76">
        <v>3670619</v>
      </c>
      <c r="AU16" s="76" t="s">
        <v>227</v>
      </c>
      <c r="AV16" s="76">
        <v>3679730</v>
      </c>
      <c r="AW16" s="76" t="s">
        <v>227</v>
      </c>
      <c r="AX16" s="76">
        <v>3714053</v>
      </c>
      <c r="AY16" s="76" t="s">
        <v>227</v>
      </c>
      <c r="AZ16" s="76">
        <v>3725491</v>
      </c>
      <c r="BA16" s="76" t="s">
        <v>227</v>
      </c>
      <c r="BB16" s="76">
        <v>3708827</v>
      </c>
      <c r="BC16" s="76" t="s">
        <v>227</v>
      </c>
      <c r="BD16" s="76">
        <v>3742385</v>
      </c>
      <c r="BE16" s="76" t="s">
        <v>227</v>
      </c>
      <c r="BF16" s="76">
        <v>3826401</v>
      </c>
      <c r="BG16" s="76" t="s">
        <v>227</v>
      </c>
      <c r="BH16" s="76">
        <v>3947834</v>
      </c>
      <c r="BI16" s="76" t="s">
        <v>227</v>
      </c>
      <c r="BJ16" s="76">
        <v>4009609</v>
      </c>
      <c r="BK16" s="76" t="s">
        <v>227</v>
      </c>
      <c r="BL16" s="76">
        <v>4153184</v>
      </c>
      <c r="BM16" s="76" t="s">
        <v>227</v>
      </c>
      <c r="BN16" s="76">
        <v>4143706</v>
      </c>
      <c r="BO16" s="76" t="s">
        <v>227</v>
      </c>
      <c r="BP16" s="76">
        <v>4219486</v>
      </c>
      <c r="BQ16" s="76" t="s">
        <v>227</v>
      </c>
      <c r="BR16" s="76">
        <v>4176706</v>
      </c>
      <c r="BS16" s="76" t="s">
        <v>227</v>
      </c>
      <c r="BT16" s="76">
        <v>4201788</v>
      </c>
      <c r="BU16" s="76" t="s">
        <v>227</v>
      </c>
      <c r="BV16" s="76">
        <v>4212940</v>
      </c>
      <c r="BW16" s="76" t="s">
        <v>227</v>
      </c>
      <c r="BX16" s="76">
        <v>4254224</v>
      </c>
      <c r="BY16" s="76" t="s">
        <v>227</v>
      </c>
      <c r="BZ16" s="76">
        <v>4288170</v>
      </c>
      <c r="CA16" s="76" t="s">
        <v>227</v>
      </c>
      <c r="CB16" s="76">
        <v>4439102</v>
      </c>
      <c r="CC16" s="76" t="s">
        <v>227</v>
      </c>
      <c r="CD16" s="76">
        <v>4480971</v>
      </c>
      <c r="CE16" s="76" t="s">
        <v>227</v>
      </c>
      <c r="CF16" s="76">
        <v>4564650</v>
      </c>
      <c r="CG16" s="76" t="s">
        <v>227</v>
      </c>
      <c r="CH16" s="76">
        <v>4496649</v>
      </c>
      <c r="CI16" s="76" t="s">
        <v>227</v>
      </c>
      <c r="CJ16" s="76">
        <v>4529587</v>
      </c>
      <c r="CK16" s="76" t="s">
        <v>227</v>
      </c>
      <c r="CL16" s="76">
        <v>4561772</v>
      </c>
      <c r="CM16" s="76" t="s">
        <v>227</v>
      </c>
      <c r="CN16" s="76">
        <v>4580148</v>
      </c>
      <c r="CO16" s="76" t="s">
        <v>227</v>
      </c>
      <c r="CP16" s="76">
        <v>4609014</v>
      </c>
      <c r="CQ16" s="76" t="s">
        <v>227</v>
      </c>
      <c r="CR16" s="76">
        <v>4700141</v>
      </c>
      <c r="CS16" s="76" t="s">
        <v>227</v>
      </c>
      <c r="CT16" s="76">
        <v>4711778</v>
      </c>
      <c r="CU16" s="76" t="s">
        <v>227</v>
      </c>
      <c r="CV16" s="76">
        <v>4842541</v>
      </c>
      <c r="CW16" s="76" t="s">
        <v>227</v>
      </c>
      <c r="CX16" s="76">
        <v>4946152</v>
      </c>
      <c r="CY16" s="76" t="s">
        <v>227</v>
      </c>
      <c r="CZ16" s="76">
        <v>4952428</v>
      </c>
      <c r="DA16" s="76" t="s">
        <v>227</v>
      </c>
      <c r="DB16" s="76">
        <v>5044038</v>
      </c>
      <c r="DC16" s="76" t="s">
        <v>227</v>
      </c>
      <c r="DD16" s="76">
        <v>5061479</v>
      </c>
      <c r="DE16" s="76" t="s">
        <v>227</v>
      </c>
      <c r="DF16" s="76">
        <v>5091624</v>
      </c>
      <c r="DG16" s="76" t="s">
        <v>227</v>
      </c>
      <c r="DH16" s="76">
        <v>5131459</v>
      </c>
      <c r="DI16" s="76" t="s">
        <v>227</v>
      </c>
      <c r="DJ16" s="76">
        <v>5125892</v>
      </c>
      <c r="DK16" s="76" t="s">
        <v>227</v>
      </c>
      <c r="DL16" s="76">
        <v>5181681</v>
      </c>
      <c r="DM16" s="76" t="s">
        <v>227</v>
      </c>
      <c r="DN16" s="76">
        <v>5034710</v>
      </c>
      <c r="DO16" s="76" t="s">
        <v>227</v>
      </c>
      <c r="DP16" s="76">
        <v>4879597</v>
      </c>
      <c r="DQ16" s="76" t="s">
        <v>227</v>
      </c>
      <c r="DR16" s="76">
        <v>4806502</v>
      </c>
      <c r="DS16" s="76" t="s">
        <v>227</v>
      </c>
      <c r="DT16" s="76">
        <v>4700986</v>
      </c>
      <c r="DU16" s="76" t="s">
        <v>227</v>
      </c>
      <c r="DV16" s="76">
        <v>4585492</v>
      </c>
      <c r="DW16" s="76" t="s">
        <v>227</v>
      </c>
      <c r="DX16" s="76">
        <v>4408667</v>
      </c>
      <c r="DY16" s="76" t="s">
        <v>227</v>
      </c>
      <c r="DZ16" s="76">
        <v>4320370</v>
      </c>
      <c r="EA16" s="76" t="s">
        <v>227</v>
      </c>
      <c r="EB16" s="76">
        <v>4199316</v>
      </c>
      <c r="EC16" s="76" t="s">
        <v>227</v>
      </c>
      <c r="ED16" s="76">
        <v>4086419</v>
      </c>
      <c r="EE16" s="76" t="s">
        <v>227</v>
      </c>
      <c r="EF16" s="76">
        <v>3976725</v>
      </c>
      <c r="EG16" s="76" t="s">
        <v>227</v>
      </c>
      <c r="EH16" s="76">
        <v>3846737</v>
      </c>
      <c r="EI16" s="76" t="s">
        <v>227</v>
      </c>
      <c r="EJ16" s="76">
        <v>3825615</v>
      </c>
      <c r="EK16" s="76" t="s">
        <v>227</v>
      </c>
      <c r="EL16" s="76">
        <v>3699869</v>
      </c>
      <c r="EM16" s="76" t="s">
        <v>227</v>
      </c>
      <c r="EN16" s="76">
        <v>3709472</v>
      </c>
      <c r="EO16" s="76" t="s">
        <v>227</v>
      </c>
      <c r="EP16" s="76">
        <v>3645054</v>
      </c>
      <c r="EQ16" s="76" t="s">
        <v>227</v>
      </c>
      <c r="ER16" s="76">
        <v>3584738</v>
      </c>
      <c r="ES16" s="76" t="s">
        <v>227</v>
      </c>
      <c r="ET16" s="76">
        <v>3414243</v>
      </c>
      <c r="EU16" s="76" t="s">
        <v>227</v>
      </c>
      <c r="EV16" s="76">
        <v>3188673</v>
      </c>
      <c r="EW16" s="76" t="s">
        <v>227</v>
      </c>
      <c r="EX16" s="76">
        <v>2660659</v>
      </c>
      <c r="EY16" s="76" t="s">
        <v>227</v>
      </c>
      <c r="EZ16" s="76">
        <v>2776755</v>
      </c>
      <c r="FA16" s="76" t="s">
        <v>227</v>
      </c>
      <c r="FB16" s="76">
        <v>2693484</v>
      </c>
      <c r="FC16" s="76" t="s">
        <v>227</v>
      </c>
      <c r="FD16" s="76">
        <v>2490915</v>
      </c>
      <c r="FE16" s="76" t="s">
        <v>227</v>
      </c>
      <c r="FF16" s="76">
        <v>2515530</v>
      </c>
      <c r="FG16" s="76" t="s">
        <v>227</v>
      </c>
      <c r="FH16" s="76">
        <v>2607680</v>
      </c>
      <c r="FI16" s="76" t="s">
        <v>227</v>
      </c>
      <c r="FJ16" s="76">
        <v>2413962</v>
      </c>
      <c r="FK16" s="76" t="s">
        <v>227</v>
      </c>
      <c r="FL16" s="76">
        <v>2239345</v>
      </c>
      <c r="FM16" s="76" t="s">
        <v>227</v>
      </c>
      <c r="FN16" s="76">
        <v>2053642</v>
      </c>
      <c r="FO16" s="76" t="s">
        <v>227</v>
      </c>
      <c r="FP16" s="76">
        <v>1908198</v>
      </c>
      <c r="FQ16" s="76" t="s">
        <v>227</v>
      </c>
      <c r="FR16" s="76">
        <v>1741269</v>
      </c>
      <c r="FS16" s="76" t="s">
        <v>227</v>
      </c>
      <c r="FT16" s="76">
        <v>1554125</v>
      </c>
      <c r="FU16" s="76" t="s">
        <v>227</v>
      </c>
      <c r="FV16" s="76">
        <v>1323319</v>
      </c>
      <c r="FW16" s="76" t="s">
        <v>227</v>
      </c>
      <c r="FX16" s="76">
        <v>1184405</v>
      </c>
      <c r="FY16" s="76" t="s">
        <v>227</v>
      </c>
      <c r="FZ16" s="76">
        <v>1029274</v>
      </c>
      <c r="GA16" s="76" t="s">
        <v>227</v>
      </c>
      <c r="GB16" s="76">
        <v>908429</v>
      </c>
      <c r="GC16" s="76" t="s">
        <v>227</v>
      </c>
      <c r="GD16" s="76">
        <v>719202</v>
      </c>
      <c r="GE16" s="76" t="s">
        <v>227</v>
      </c>
      <c r="GF16" s="76">
        <v>586186</v>
      </c>
      <c r="GG16" s="76" t="s">
        <v>227</v>
      </c>
      <c r="GH16" s="76">
        <v>454214</v>
      </c>
      <c r="GI16" s="76" t="s">
        <v>227</v>
      </c>
      <c r="GJ16" s="76">
        <v>357973</v>
      </c>
      <c r="GK16" s="76" t="s">
        <v>227</v>
      </c>
      <c r="GL16" s="76">
        <v>269375</v>
      </c>
      <c r="GM16" s="76" t="s">
        <v>227</v>
      </c>
      <c r="GN16" s="76">
        <v>194297</v>
      </c>
      <c r="GO16" s="76" t="s">
        <v>227</v>
      </c>
      <c r="GP16" s="76">
        <v>138141</v>
      </c>
      <c r="GQ16" s="76" t="s">
        <v>227</v>
      </c>
      <c r="GR16" s="76">
        <v>95651</v>
      </c>
      <c r="GS16" s="76" t="s">
        <v>227</v>
      </c>
      <c r="GT16" s="76">
        <v>67835</v>
      </c>
      <c r="GU16" s="76" t="s">
        <v>227</v>
      </c>
      <c r="GV16" s="76">
        <v>107235</v>
      </c>
      <c r="GW16" s="76" t="s">
        <v>227</v>
      </c>
      <c r="GX16" s="76">
        <v>0</v>
      </c>
      <c r="GY16" s="76" t="s">
        <v>120</v>
      </c>
      <c r="HB16" s="70" t="s">
        <v>375</v>
      </c>
      <c r="HC16" s="70" t="s">
        <v>376</v>
      </c>
    </row>
    <row r="17" spans="1:211" x14ac:dyDescent="0.25">
      <c r="A17" s="75" t="s">
        <v>72</v>
      </c>
      <c r="B17" s="77">
        <v>11554767</v>
      </c>
      <c r="C17" s="77" t="s">
        <v>120</v>
      </c>
      <c r="D17" s="77">
        <v>114216</v>
      </c>
      <c r="E17" s="77" t="s">
        <v>120</v>
      </c>
      <c r="F17" s="77">
        <v>118487</v>
      </c>
      <c r="G17" s="77" t="s">
        <v>120</v>
      </c>
      <c r="H17" s="77">
        <v>120271</v>
      </c>
      <c r="I17" s="77" t="s">
        <v>120</v>
      </c>
      <c r="J17" s="77">
        <v>122113</v>
      </c>
      <c r="K17" s="77" t="s">
        <v>120</v>
      </c>
      <c r="L17" s="77">
        <v>125158</v>
      </c>
      <c r="M17" s="77" t="s">
        <v>120</v>
      </c>
      <c r="N17" s="77">
        <v>126608</v>
      </c>
      <c r="O17" s="77" t="s">
        <v>120</v>
      </c>
      <c r="P17" s="77">
        <v>130094</v>
      </c>
      <c r="Q17" s="77" t="s">
        <v>120</v>
      </c>
      <c r="R17" s="77">
        <v>130663</v>
      </c>
      <c r="S17" s="77" t="s">
        <v>120</v>
      </c>
      <c r="T17" s="77">
        <v>133809</v>
      </c>
      <c r="U17" s="77" t="s">
        <v>120</v>
      </c>
      <c r="V17" s="77">
        <v>135182</v>
      </c>
      <c r="W17" s="77" t="s">
        <v>120</v>
      </c>
      <c r="X17" s="77">
        <v>137520</v>
      </c>
      <c r="Y17" s="77" t="s">
        <v>120</v>
      </c>
      <c r="Z17" s="77">
        <v>136516</v>
      </c>
      <c r="AA17" s="77" t="s">
        <v>120</v>
      </c>
      <c r="AB17" s="77">
        <v>137045</v>
      </c>
      <c r="AC17" s="77" t="s">
        <v>120</v>
      </c>
      <c r="AD17" s="77">
        <v>134315</v>
      </c>
      <c r="AE17" s="77" t="s">
        <v>120</v>
      </c>
      <c r="AF17" s="77">
        <v>133440</v>
      </c>
      <c r="AG17" s="77" t="s">
        <v>120</v>
      </c>
      <c r="AH17" s="77">
        <v>130380</v>
      </c>
      <c r="AI17" s="77" t="s">
        <v>120</v>
      </c>
      <c r="AJ17" s="77">
        <v>129182</v>
      </c>
      <c r="AK17" s="77" t="s">
        <v>120</v>
      </c>
      <c r="AL17" s="77">
        <v>126213</v>
      </c>
      <c r="AM17" s="77" t="s">
        <v>120</v>
      </c>
      <c r="AN17" s="77">
        <v>125931</v>
      </c>
      <c r="AO17" s="77" t="s">
        <v>120</v>
      </c>
      <c r="AP17" s="77">
        <v>128825</v>
      </c>
      <c r="AQ17" s="77" t="s">
        <v>120</v>
      </c>
      <c r="AR17" s="77">
        <v>132441</v>
      </c>
      <c r="AS17" s="77" t="s">
        <v>120</v>
      </c>
      <c r="AT17" s="77">
        <v>132034</v>
      </c>
      <c r="AU17" s="77" t="s">
        <v>120</v>
      </c>
      <c r="AV17" s="77">
        <v>133555</v>
      </c>
      <c r="AW17" s="77" t="s">
        <v>120</v>
      </c>
      <c r="AX17" s="77">
        <v>136909</v>
      </c>
      <c r="AY17" s="77" t="s">
        <v>120</v>
      </c>
      <c r="AZ17" s="77">
        <v>138871</v>
      </c>
      <c r="BA17" s="77" t="s">
        <v>120</v>
      </c>
      <c r="BB17" s="77">
        <v>139992</v>
      </c>
      <c r="BC17" s="77" t="s">
        <v>120</v>
      </c>
      <c r="BD17" s="77">
        <v>141935</v>
      </c>
      <c r="BE17" s="77" t="s">
        <v>120</v>
      </c>
      <c r="BF17" s="77">
        <v>147582</v>
      </c>
      <c r="BG17" s="77" t="s">
        <v>120</v>
      </c>
      <c r="BH17" s="77">
        <v>152499</v>
      </c>
      <c r="BI17" s="77" t="s">
        <v>120</v>
      </c>
      <c r="BJ17" s="77">
        <v>154589</v>
      </c>
      <c r="BK17" s="77" t="s">
        <v>120</v>
      </c>
      <c r="BL17" s="77">
        <v>154705</v>
      </c>
      <c r="BM17" s="77" t="s">
        <v>120</v>
      </c>
      <c r="BN17" s="77">
        <v>152623</v>
      </c>
      <c r="BO17" s="77" t="s">
        <v>120</v>
      </c>
      <c r="BP17" s="77">
        <v>152700</v>
      </c>
      <c r="BQ17" s="77" t="s">
        <v>120</v>
      </c>
      <c r="BR17" s="77">
        <v>150019</v>
      </c>
      <c r="BS17" s="77" t="s">
        <v>120</v>
      </c>
      <c r="BT17" s="77">
        <v>149758</v>
      </c>
      <c r="BU17" s="77" t="s">
        <v>120</v>
      </c>
      <c r="BV17" s="77">
        <v>146974</v>
      </c>
      <c r="BW17" s="77" t="s">
        <v>120</v>
      </c>
      <c r="BX17" s="77">
        <v>148204</v>
      </c>
      <c r="BY17" s="77" t="s">
        <v>120</v>
      </c>
      <c r="BZ17" s="77">
        <v>148159</v>
      </c>
      <c r="CA17" s="77" t="s">
        <v>120</v>
      </c>
      <c r="CB17" s="77">
        <v>151369</v>
      </c>
      <c r="CC17" s="77" t="s">
        <v>120</v>
      </c>
      <c r="CD17" s="77">
        <v>152850</v>
      </c>
      <c r="CE17" s="77" t="s">
        <v>120</v>
      </c>
      <c r="CF17" s="77">
        <v>154830</v>
      </c>
      <c r="CG17" s="77" t="s">
        <v>120</v>
      </c>
      <c r="CH17" s="77">
        <v>152169</v>
      </c>
      <c r="CI17" s="77" t="s">
        <v>120</v>
      </c>
      <c r="CJ17" s="77">
        <v>150213</v>
      </c>
      <c r="CK17" s="77" t="s">
        <v>120</v>
      </c>
      <c r="CL17" s="77">
        <v>148281</v>
      </c>
      <c r="CM17" s="77" t="s">
        <v>120</v>
      </c>
      <c r="CN17" s="77">
        <v>146122</v>
      </c>
      <c r="CO17" s="77" t="s">
        <v>120</v>
      </c>
      <c r="CP17" s="77">
        <v>143796</v>
      </c>
      <c r="CQ17" s="77" t="s">
        <v>120</v>
      </c>
      <c r="CR17" s="77">
        <v>147626</v>
      </c>
      <c r="CS17" s="77" t="s">
        <v>120</v>
      </c>
      <c r="CT17" s="77">
        <v>150467</v>
      </c>
      <c r="CU17" s="77" t="s">
        <v>120</v>
      </c>
      <c r="CV17" s="77">
        <v>154825</v>
      </c>
      <c r="CW17" s="77" t="s">
        <v>120</v>
      </c>
      <c r="CX17" s="77">
        <v>157586</v>
      </c>
      <c r="CY17" s="77" t="s">
        <v>120</v>
      </c>
      <c r="CZ17" s="77">
        <v>158835</v>
      </c>
      <c r="DA17" s="77" t="s">
        <v>120</v>
      </c>
      <c r="DB17" s="77">
        <v>156740</v>
      </c>
      <c r="DC17" s="77" t="s">
        <v>120</v>
      </c>
      <c r="DD17" s="77">
        <v>156004</v>
      </c>
      <c r="DE17" s="77" t="s">
        <v>120</v>
      </c>
      <c r="DF17" s="77">
        <v>155811</v>
      </c>
      <c r="DG17" s="77" t="s">
        <v>120</v>
      </c>
      <c r="DH17" s="77">
        <v>159230</v>
      </c>
      <c r="DI17" s="77" t="s">
        <v>120</v>
      </c>
      <c r="DJ17" s="77">
        <v>162037</v>
      </c>
      <c r="DK17" s="77" t="s">
        <v>120</v>
      </c>
      <c r="DL17" s="77">
        <v>165861</v>
      </c>
      <c r="DM17" s="77" t="s">
        <v>120</v>
      </c>
      <c r="DN17" s="77">
        <v>161953</v>
      </c>
      <c r="DO17" s="77" t="s">
        <v>120</v>
      </c>
      <c r="DP17" s="77">
        <v>157810</v>
      </c>
      <c r="DQ17" s="77" t="s">
        <v>120</v>
      </c>
      <c r="DR17" s="77">
        <v>156559</v>
      </c>
      <c r="DS17" s="77" t="s">
        <v>120</v>
      </c>
      <c r="DT17" s="77">
        <v>153628</v>
      </c>
      <c r="DU17" s="77" t="s">
        <v>120</v>
      </c>
      <c r="DV17" s="77">
        <v>152374</v>
      </c>
      <c r="DW17" s="77" t="s">
        <v>120</v>
      </c>
      <c r="DX17" s="77">
        <v>147343</v>
      </c>
      <c r="DY17" s="77" t="s">
        <v>120</v>
      </c>
      <c r="DZ17" s="77">
        <v>142810</v>
      </c>
      <c r="EA17" s="77" t="s">
        <v>120</v>
      </c>
      <c r="EB17" s="77">
        <v>138743</v>
      </c>
      <c r="EC17" s="77" t="s">
        <v>120</v>
      </c>
      <c r="ED17" s="77">
        <v>135086</v>
      </c>
      <c r="EE17" s="77" t="s">
        <v>120</v>
      </c>
      <c r="EF17" s="77">
        <v>130912</v>
      </c>
      <c r="EG17" s="77" t="s">
        <v>120</v>
      </c>
      <c r="EH17" s="77">
        <v>126198</v>
      </c>
      <c r="EI17" s="77" t="s">
        <v>120</v>
      </c>
      <c r="EJ17" s="77">
        <v>123560</v>
      </c>
      <c r="EK17" s="77" t="s">
        <v>120</v>
      </c>
      <c r="EL17" s="77">
        <v>117051</v>
      </c>
      <c r="EM17" s="77" t="s">
        <v>120</v>
      </c>
      <c r="EN17" s="77">
        <v>116303</v>
      </c>
      <c r="EO17" s="77" t="s">
        <v>120</v>
      </c>
      <c r="EP17" s="77">
        <v>113933</v>
      </c>
      <c r="EQ17" s="77" t="s">
        <v>120</v>
      </c>
      <c r="ER17" s="77">
        <v>113187</v>
      </c>
      <c r="ES17" s="77" t="s">
        <v>120</v>
      </c>
      <c r="ET17" s="77">
        <v>110011</v>
      </c>
      <c r="EU17" s="77" t="s">
        <v>120</v>
      </c>
      <c r="EV17" s="77">
        <v>108077</v>
      </c>
      <c r="EW17" s="77" t="s">
        <v>120</v>
      </c>
      <c r="EX17" s="77">
        <v>89556</v>
      </c>
      <c r="EY17" s="77" t="s">
        <v>120</v>
      </c>
      <c r="EZ17" s="77">
        <v>87214</v>
      </c>
      <c r="FA17" s="77" t="s">
        <v>120</v>
      </c>
      <c r="FB17" s="77">
        <v>80505</v>
      </c>
      <c r="FC17" s="77" t="s">
        <v>120</v>
      </c>
      <c r="FD17" s="77">
        <v>69230</v>
      </c>
      <c r="FE17" s="77" t="s">
        <v>120</v>
      </c>
      <c r="FF17" s="77">
        <v>60966</v>
      </c>
      <c r="FG17" s="77" t="s">
        <v>120</v>
      </c>
      <c r="FH17" s="77">
        <v>65657</v>
      </c>
      <c r="FI17" s="77" t="s">
        <v>120</v>
      </c>
      <c r="FJ17" s="77">
        <v>68333</v>
      </c>
      <c r="FK17" s="77" t="s">
        <v>120</v>
      </c>
      <c r="FL17" s="77">
        <v>66133</v>
      </c>
      <c r="FM17" s="77" t="s">
        <v>120</v>
      </c>
      <c r="FN17" s="77">
        <v>60268</v>
      </c>
      <c r="FO17" s="77" t="s">
        <v>120</v>
      </c>
      <c r="FP17" s="77">
        <v>55285</v>
      </c>
      <c r="FQ17" s="77" t="s">
        <v>120</v>
      </c>
      <c r="FR17" s="77">
        <v>50534</v>
      </c>
      <c r="FS17" s="77" t="s">
        <v>120</v>
      </c>
      <c r="FT17" s="77">
        <v>47333</v>
      </c>
      <c r="FU17" s="77" t="s">
        <v>120</v>
      </c>
      <c r="FV17" s="77">
        <v>42241</v>
      </c>
      <c r="FW17" s="77" t="s">
        <v>120</v>
      </c>
      <c r="FX17" s="77">
        <v>38710</v>
      </c>
      <c r="FY17" s="77" t="s">
        <v>120</v>
      </c>
      <c r="FZ17" s="77">
        <v>34083</v>
      </c>
      <c r="GA17" s="77" t="s">
        <v>120</v>
      </c>
      <c r="GB17" s="77">
        <v>29062</v>
      </c>
      <c r="GC17" s="77" t="s">
        <v>120</v>
      </c>
      <c r="GD17" s="77">
        <v>22504</v>
      </c>
      <c r="GE17" s="77" t="s">
        <v>120</v>
      </c>
      <c r="GF17" s="77">
        <v>17912</v>
      </c>
      <c r="GG17" s="77" t="s">
        <v>120</v>
      </c>
      <c r="GH17" s="77">
        <v>13976</v>
      </c>
      <c r="GI17" s="77" t="s">
        <v>120</v>
      </c>
      <c r="GJ17" s="77">
        <v>10882</v>
      </c>
      <c r="GK17" s="77" t="s">
        <v>120</v>
      </c>
      <c r="GL17" s="77">
        <v>8223</v>
      </c>
      <c r="GM17" s="77" t="s">
        <v>120</v>
      </c>
      <c r="GN17" s="77">
        <v>5842</v>
      </c>
      <c r="GO17" s="77" t="s">
        <v>120</v>
      </c>
      <c r="GP17" s="77">
        <v>4037</v>
      </c>
      <c r="GQ17" s="77" t="s">
        <v>120</v>
      </c>
      <c r="GR17" s="77">
        <v>2633</v>
      </c>
      <c r="GS17" s="77" t="s">
        <v>120</v>
      </c>
      <c r="GT17" s="77">
        <v>1783</v>
      </c>
      <c r="GU17" s="77" t="s">
        <v>120</v>
      </c>
      <c r="GV17" s="77">
        <v>2158</v>
      </c>
      <c r="GW17" s="77" t="s">
        <v>120</v>
      </c>
      <c r="GX17" s="77">
        <v>0</v>
      </c>
      <c r="GY17" s="77" t="s">
        <v>120</v>
      </c>
      <c r="HA17" s="70" t="str">
        <f>A17</f>
        <v>Belgium</v>
      </c>
      <c r="HB17" s="94">
        <f>SUM(AR17:GX17)</f>
        <v>8978799</v>
      </c>
      <c r="HC17" s="94">
        <f>SUM(D17:L17)</f>
        <v>600245</v>
      </c>
    </row>
    <row r="18" spans="1:211" x14ac:dyDescent="0.25">
      <c r="A18" s="75" t="s">
        <v>232</v>
      </c>
      <c r="B18" s="76">
        <v>6916548</v>
      </c>
      <c r="C18" s="76" t="s">
        <v>120</v>
      </c>
      <c r="D18" s="76">
        <v>59029</v>
      </c>
      <c r="E18" s="76" t="s">
        <v>120</v>
      </c>
      <c r="F18" s="76">
        <v>61688</v>
      </c>
      <c r="G18" s="76" t="s">
        <v>120</v>
      </c>
      <c r="H18" s="76">
        <v>62841</v>
      </c>
      <c r="I18" s="76" t="s">
        <v>120</v>
      </c>
      <c r="J18" s="76">
        <v>64940</v>
      </c>
      <c r="K18" s="76" t="s">
        <v>120</v>
      </c>
      <c r="L18" s="76">
        <v>65872</v>
      </c>
      <c r="M18" s="76" t="s">
        <v>120</v>
      </c>
      <c r="N18" s="76">
        <v>66435</v>
      </c>
      <c r="O18" s="76" t="s">
        <v>120</v>
      </c>
      <c r="P18" s="76">
        <v>68044</v>
      </c>
      <c r="Q18" s="76" t="s">
        <v>120</v>
      </c>
      <c r="R18" s="76">
        <v>65759</v>
      </c>
      <c r="S18" s="76" t="s">
        <v>120</v>
      </c>
      <c r="T18" s="76">
        <v>67938</v>
      </c>
      <c r="U18" s="76" t="s">
        <v>120</v>
      </c>
      <c r="V18" s="76">
        <v>69114</v>
      </c>
      <c r="W18" s="76" t="s">
        <v>120</v>
      </c>
      <c r="X18" s="76">
        <v>69576</v>
      </c>
      <c r="Y18" s="76" t="s">
        <v>120</v>
      </c>
      <c r="Z18" s="76">
        <v>73018</v>
      </c>
      <c r="AA18" s="76" t="s">
        <v>120</v>
      </c>
      <c r="AB18" s="76">
        <v>70185</v>
      </c>
      <c r="AC18" s="76" t="s">
        <v>120</v>
      </c>
      <c r="AD18" s="76">
        <v>67806</v>
      </c>
      <c r="AE18" s="76" t="s">
        <v>120</v>
      </c>
      <c r="AF18" s="76">
        <v>66769</v>
      </c>
      <c r="AG18" s="76" t="s">
        <v>120</v>
      </c>
      <c r="AH18" s="76">
        <v>65021</v>
      </c>
      <c r="AI18" s="76" t="s">
        <v>120</v>
      </c>
      <c r="AJ18" s="76">
        <v>64369</v>
      </c>
      <c r="AK18" s="76" t="s">
        <v>120</v>
      </c>
      <c r="AL18" s="76">
        <v>62142</v>
      </c>
      <c r="AM18" s="76" t="s">
        <v>120</v>
      </c>
      <c r="AN18" s="76">
        <v>61332</v>
      </c>
      <c r="AO18" s="76" t="s">
        <v>120</v>
      </c>
      <c r="AP18" s="76">
        <v>61374</v>
      </c>
      <c r="AQ18" s="76" t="s">
        <v>120</v>
      </c>
      <c r="AR18" s="76">
        <v>65083</v>
      </c>
      <c r="AS18" s="76" t="s">
        <v>120</v>
      </c>
      <c r="AT18" s="76">
        <v>65543</v>
      </c>
      <c r="AU18" s="76" t="s">
        <v>120</v>
      </c>
      <c r="AV18" s="76">
        <v>58031</v>
      </c>
      <c r="AW18" s="76" t="s">
        <v>120</v>
      </c>
      <c r="AX18" s="76">
        <v>55748</v>
      </c>
      <c r="AY18" s="76" t="s">
        <v>120</v>
      </c>
      <c r="AZ18" s="76">
        <v>62016</v>
      </c>
      <c r="BA18" s="76" t="s">
        <v>120</v>
      </c>
      <c r="BB18" s="76">
        <v>61996</v>
      </c>
      <c r="BC18" s="76" t="s">
        <v>120</v>
      </c>
      <c r="BD18" s="76">
        <v>68505</v>
      </c>
      <c r="BE18" s="76" t="s">
        <v>120</v>
      </c>
      <c r="BF18" s="76">
        <v>73202</v>
      </c>
      <c r="BG18" s="76" t="s">
        <v>120</v>
      </c>
      <c r="BH18" s="76">
        <v>77127</v>
      </c>
      <c r="BI18" s="76" t="s">
        <v>120</v>
      </c>
      <c r="BJ18" s="76">
        <v>83555</v>
      </c>
      <c r="BK18" s="76" t="s">
        <v>120</v>
      </c>
      <c r="BL18" s="76">
        <v>90676</v>
      </c>
      <c r="BM18" s="76" t="s">
        <v>120</v>
      </c>
      <c r="BN18" s="76">
        <v>94897</v>
      </c>
      <c r="BO18" s="76" t="s">
        <v>120</v>
      </c>
      <c r="BP18" s="76">
        <v>97119</v>
      </c>
      <c r="BQ18" s="76" t="s">
        <v>120</v>
      </c>
      <c r="BR18" s="76">
        <v>95085</v>
      </c>
      <c r="BS18" s="76" t="s">
        <v>120</v>
      </c>
      <c r="BT18" s="76">
        <v>97084</v>
      </c>
      <c r="BU18" s="76" t="s">
        <v>120</v>
      </c>
      <c r="BV18" s="76">
        <v>94684</v>
      </c>
      <c r="BW18" s="76" t="s">
        <v>120</v>
      </c>
      <c r="BX18" s="76">
        <v>95958</v>
      </c>
      <c r="BY18" s="76" t="s">
        <v>120</v>
      </c>
      <c r="BZ18" s="76">
        <v>95708</v>
      </c>
      <c r="CA18" s="76" t="s">
        <v>120</v>
      </c>
      <c r="CB18" s="76">
        <v>95318</v>
      </c>
      <c r="CC18" s="76" t="s">
        <v>120</v>
      </c>
      <c r="CD18" s="76">
        <v>96864</v>
      </c>
      <c r="CE18" s="76" t="s">
        <v>120</v>
      </c>
      <c r="CF18" s="76">
        <v>98044</v>
      </c>
      <c r="CG18" s="76" t="s">
        <v>120</v>
      </c>
      <c r="CH18" s="76">
        <v>103754</v>
      </c>
      <c r="CI18" s="76" t="s">
        <v>120</v>
      </c>
      <c r="CJ18" s="76">
        <v>103623</v>
      </c>
      <c r="CK18" s="76" t="s">
        <v>120</v>
      </c>
      <c r="CL18" s="76">
        <v>107331</v>
      </c>
      <c r="CM18" s="76" t="s">
        <v>120</v>
      </c>
      <c r="CN18" s="76">
        <v>109468</v>
      </c>
      <c r="CO18" s="76" t="s">
        <v>120</v>
      </c>
      <c r="CP18" s="76">
        <v>109636</v>
      </c>
      <c r="CQ18" s="76" t="s">
        <v>120</v>
      </c>
      <c r="CR18" s="76">
        <v>112893</v>
      </c>
      <c r="CS18" s="76" t="s">
        <v>120</v>
      </c>
      <c r="CT18" s="76">
        <v>105675</v>
      </c>
      <c r="CU18" s="76" t="s">
        <v>120</v>
      </c>
      <c r="CV18" s="76">
        <v>98920</v>
      </c>
      <c r="CW18" s="76" t="s">
        <v>120</v>
      </c>
      <c r="CX18" s="76">
        <v>101003</v>
      </c>
      <c r="CY18" s="76" t="s">
        <v>120</v>
      </c>
      <c r="CZ18" s="76">
        <v>103741</v>
      </c>
      <c r="DA18" s="76" t="s">
        <v>120</v>
      </c>
      <c r="DB18" s="76">
        <v>105871</v>
      </c>
      <c r="DC18" s="76" t="s">
        <v>120</v>
      </c>
      <c r="DD18" s="76">
        <v>103098</v>
      </c>
      <c r="DE18" s="76" t="s">
        <v>120</v>
      </c>
      <c r="DF18" s="76">
        <v>90373</v>
      </c>
      <c r="DG18" s="76" t="s">
        <v>120</v>
      </c>
      <c r="DH18" s="76">
        <v>88642</v>
      </c>
      <c r="DI18" s="76" t="s">
        <v>120</v>
      </c>
      <c r="DJ18" s="76">
        <v>89973</v>
      </c>
      <c r="DK18" s="76" t="s">
        <v>120</v>
      </c>
      <c r="DL18" s="76">
        <v>92803</v>
      </c>
      <c r="DM18" s="76" t="s">
        <v>120</v>
      </c>
      <c r="DN18" s="76">
        <v>93015</v>
      </c>
      <c r="DO18" s="76" t="s">
        <v>120</v>
      </c>
      <c r="DP18" s="76">
        <v>93453</v>
      </c>
      <c r="DQ18" s="76" t="s">
        <v>120</v>
      </c>
      <c r="DR18" s="76">
        <v>95637</v>
      </c>
      <c r="DS18" s="76" t="s">
        <v>120</v>
      </c>
      <c r="DT18" s="76">
        <v>94842</v>
      </c>
      <c r="DU18" s="76" t="s">
        <v>120</v>
      </c>
      <c r="DV18" s="76">
        <v>92154</v>
      </c>
      <c r="DW18" s="76" t="s">
        <v>120</v>
      </c>
      <c r="DX18" s="76">
        <v>92985</v>
      </c>
      <c r="DY18" s="76" t="s">
        <v>120</v>
      </c>
      <c r="DZ18" s="76">
        <v>92851</v>
      </c>
      <c r="EA18" s="76" t="s">
        <v>120</v>
      </c>
      <c r="EB18" s="76">
        <v>95264</v>
      </c>
      <c r="EC18" s="76" t="s">
        <v>120</v>
      </c>
      <c r="ED18" s="76">
        <v>94418</v>
      </c>
      <c r="EE18" s="76" t="s">
        <v>120</v>
      </c>
      <c r="EF18" s="76">
        <v>91531</v>
      </c>
      <c r="EG18" s="76" t="s">
        <v>120</v>
      </c>
      <c r="EH18" s="76">
        <v>91612</v>
      </c>
      <c r="EI18" s="76" t="s">
        <v>120</v>
      </c>
      <c r="EJ18" s="76">
        <v>88942</v>
      </c>
      <c r="EK18" s="76" t="s">
        <v>120</v>
      </c>
      <c r="EL18" s="76">
        <v>85076</v>
      </c>
      <c r="EM18" s="76" t="s">
        <v>120</v>
      </c>
      <c r="EN18" s="76">
        <v>95119</v>
      </c>
      <c r="EO18" s="76" t="s">
        <v>120</v>
      </c>
      <c r="EP18" s="76">
        <v>90225</v>
      </c>
      <c r="EQ18" s="76" t="s">
        <v>120</v>
      </c>
      <c r="ER18" s="76">
        <v>84784</v>
      </c>
      <c r="ES18" s="76" t="s">
        <v>120</v>
      </c>
      <c r="ET18" s="76">
        <v>78768</v>
      </c>
      <c r="EU18" s="76" t="s">
        <v>120</v>
      </c>
      <c r="EV18" s="76">
        <v>79267</v>
      </c>
      <c r="EW18" s="76" t="s">
        <v>120</v>
      </c>
      <c r="EX18" s="76">
        <v>68313</v>
      </c>
      <c r="EY18" s="76" t="s">
        <v>120</v>
      </c>
      <c r="EZ18" s="76">
        <v>59996</v>
      </c>
      <c r="FA18" s="76" t="s">
        <v>120</v>
      </c>
      <c r="FB18" s="76">
        <v>57441</v>
      </c>
      <c r="FC18" s="76" t="s">
        <v>120</v>
      </c>
      <c r="FD18" s="76">
        <v>53753</v>
      </c>
      <c r="FE18" s="76" t="s">
        <v>120</v>
      </c>
      <c r="FF18" s="76">
        <v>48900</v>
      </c>
      <c r="FG18" s="76" t="s">
        <v>120</v>
      </c>
      <c r="FH18" s="76">
        <v>45879</v>
      </c>
      <c r="FI18" s="76" t="s">
        <v>120</v>
      </c>
      <c r="FJ18" s="76">
        <v>40186</v>
      </c>
      <c r="FK18" s="76" t="s">
        <v>120</v>
      </c>
      <c r="FL18" s="76">
        <v>37590</v>
      </c>
      <c r="FM18" s="76" t="s">
        <v>120</v>
      </c>
      <c r="FN18" s="76">
        <v>34671</v>
      </c>
      <c r="FO18" s="76" t="s">
        <v>120</v>
      </c>
      <c r="FP18" s="76">
        <v>32339</v>
      </c>
      <c r="FQ18" s="76" t="s">
        <v>120</v>
      </c>
      <c r="FR18" s="76">
        <v>27873</v>
      </c>
      <c r="FS18" s="76" t="s">
        <v>120</v>
      </c>
      <c r="FT18" s="76">
        <v>26507</v>
      </c>
      <c r="FU18" s="76" t="s">
        <v>120</v>
      </c>
      <c r="FV18" s="76">
        <v>21541</v>
      </c>
      <c r="FW18" s="76" t="s">
        <v>120</v>
      </c>
      <c r="FX18" s="76">
        <v>18430</v>
      </c>
      <c r="FY18" s="76" t="s">
        <v>120</v>
      </c>
      <c r="FZ18" s="76">
        <v>13196</v>
      </c>
      <c r="GA18" s="76" t="s">
        <v>120</v>
      </c>
      <c r="GB18" s="76">
        <v>11173</v>
      </c>
      <c r="GC18" s="76" t="s">
        <v>120</v>
      </c>
      <c r="GD18" s="76">
        <v>7898</v>
      </c>
      <c r="GE18" s="76" t="s">
        <v>120</v>
      </c>
      <c r="GF18" s="76">
        <v>6120</v>
      </c>
      <c r="GG18" s="76" t="s">
        <v>120</v>
      </c>
      <c r="GH18" s="76">
        <v>4063</v>
      </c>
      <c r="GI18" s="76" t="s">
        <v>120</v>
      </c>
      <c r="GJ18" s="76">
        <v>3116</v>
      </c>
      <c r="GK18" s="76" t="s">
        <v>120</v>
      </c>
      <c r="GL18" s="76">
        <v>2021</v>
      </c>
      <c r="GM18" s="76" t="s">
        <v>120</v>
      </c>
      <c r="GN18" s="76">
        <v>1352</v>
      </c>
      <c r="GO18" s="76" t="s">
        <v>120</v>
      </c>
      <c r="GP18" s="76">
        <v>815</v>
      </c>
      <c r="GQ18" s="76" t="s">
        <v>120</v>
      </c>
      <c r="GR18" s="76">
        <v>514</v>
      </c>
      <c r="GS18" s="76" t="s">
        <v>120</v>
      </c>
      <c r="GT18" s="76">
        <v>287</v>
      </c>
      <c r="GU18" s="76" t="s">
        <v>120</v>
      </c>
      <c r="GV18" s="76">
        <v>332</v>
      </c>
      <c r="GW18" s="76" t="s">
        <v>120</v>
      </c>
      <c r="GX18" s="76">
        <v>0</v>
      </c>
      <c r="GY18" s="76" t="s">
        <v>120</v>
      </c>
      <c r="HA18" s="70" t="str">
        <f t="shared" ref="HA18:HA70" si="0">A18</f>
        <v>Bulgaria</v>
      </c>
      <c r="HB18" s="94">
        <f t="shared" ref="HB18:HB70" si="1">SUM(AR18:GX18)</f>
        <v>5603296</v>
      </c>
      <c r="HC18" s="94">
        <f t="shared" ref="HC18:HC70" si="2">SUM(D18:L18)</f>
        <v>314370</v>
      </c>
    </row>
    <row r="19" spans="1:211" x14ac:dyDescent="0.25">
      <c r="A19" s="75" t="s">
        <v>233</v>
      </c>
      <c r="B19" s="77">
        <v>10701777</v>
      </c>
      <c r="C19" s="77" t="s">
        <v>120</v>
      </c>
      <c r="D19" s="77">
        <v>110053</v>
      </c>
      <c r="E19" s="77" t="s">
        <v>120</v>
      </c>
      <c r="F19" s="77">
        <v>112555</v>
      </c>
      <c r="G19" s="77" t="s">
        <v>120</v>
      </c>
      <c r="H19" s="77">
        <v>114739</v>
      </c>
      <c r="I19" s="77" t="s">
        <v>120</v>
      </c>
      <c r="J19" s="77">
        <v>115514</v>
      </c>
      <c r="K19" s="77" t="s">
        <v>120</v>
      </c>
      <c r="L19" s="77">
        <v>114401</v>
      </c>
      <c r="M19" s="77" t="s">
        <v>120</v>
      </c>
      <c r="N19" s="77">
        <v>113072</v>
      </c>
      <c r="O19" s="77" t="s">
        <v>120</v>
      </c>
      <c r="P19" s="77">
        <v>112604</v>
      </c>
      <c r="Q19" s="77" t="s">
        <v>120</v>
      </c>
      <c r="R19" s="77">
        <v>109841</v>
      </c>
      <c r="S19" s="77" t="s">
        <v>120</v>
      </c>
      <c r="T19" s="77">
        <v>110880</v>
      </c>
      <c r="U19" s="77" t="s">
        <v>120</v>
      </c>
      <c r="V19" s="77">
        <v>110560</v>
      </c>
      <c r="W19" s="77" t="s">
        <v>120</v>
      </c>
      <c r="X19" s="77">
        <v>120613</v>
      </c>
      <c r="Y19" s="77" t="s">
        <v>120</v>
      </c>
      <c r="Z19" s="77">
        <v>122273</v>
      </c>
      <c r="AA19" s="77" t="s">
        <v>120</v>
      </c>
      <c r="AB19" s="77">
        <v>123732</v>
      </c>
      <c r="AC19" s="77" t="s">
        <v>120</v>
      </c>
      <c r="AD19" s="77">
        <v>119308</v>
      </c>
      <c r="AE19" s="77" t="s">
        <v>120</v>
      </c>
      <c r="AF19" s="77">
        <v>109596</v>
      </c>
      <c r="AG19" s="77" t="s">
        <v>120</v>
      </c>
      <c r="AH19" s="77">
        <v>103852</v>
      </c>
      <c r="AI19" s="77" t="s">
        <v>120</v>
      </c>
      <c r="AJ19" s="77">
        <v>99213</v>
      </c>
      <c r="AK19" s="77" t="s">
        <v>120</v>
      </c>
      <c r="AL19" s="77">
        <v>95803</v>
      </c>
      <c r="AM19" s="77" t="s">
        <v>120</v>
      </c>
      <c r="AN19" s="77">
        <v>95944</v>
      </c>
      <c r="AO19" s="77" t="s">
        <v>120</v>
      </c>
      <c r="AP19" s="77">
        <v>95638</v>
      </c>
      <c r="AQ19" s="77" t="s">
        <v>120</v>
      </c>
      <c r="AR19" s="77">
        <v>95046</v>
      </c>
      <c r="AS19" s="77" t="s">
        <v>120</v>
      </c>
      <c r="AT19" s="77">
        <v>93621</v>
      </c>
      <c r="AU19" s="77" t="s">
        <v>120</v>
      </c>
      <c r="AV19" s="77">
        <v>95133</v>
      </c>
      <c r="AW19" s="77" t="s">
        <v>120</v>
      </c>
      <c r="AX19" s="77">
        <v>96395</v>
      </c>
      <c r="AY19" s="77" t="s">
        <v>120</v>
      </c>
      <c r="AZ19" s="77">
        <v>97715</v>
      </c>
      <c r="BA19" s="77" t="s">
        <v>120</v>
      </c>
      <c r="BB19" s="77">
        <v>104296</v>
      </c>
      <c r="BC19" s="77" t="s">
        <v>120</v>
      </c>
      <c r="BD19" s="77">
        <v>115477</v>
      </c>
      <c r="BE19" s="77" t="s">
        <v>120</v>
      </c>
      <c r="BF19" s="77">
        <v>129844</v>
      </c>
      <c r="BG19" s="77" t="s">
        <v>120</v>
      </c>
      <c r="BH19" s="77">
        <v>131457</v>
      </c>
      <c r="BI19" s="77" t="s">
        <v>120</v>
      </c>
      <c r="BJ19" s="77">
        <v>139851</v>
      </c>
      <c r="BK19" s="77" t="s">
        <v>120</v>
      </c>
      <c r="BL19" s="77">
        <v>141773</v>
      </c>
      <c r="BM19" s="77" t="s">
        <v>120</v>
      </c>
      <c r="BN19" s="77">
        <v>140580</v>
      </c>
      <c r="BO19" s="77" t="s">
        <v>120</v>
      </c>
      <c r="BP19" s="77">
        <v>145736</v>
      </c>
      <c r="BQ19" s="77" t="s">
        <v>120</v>
      </c>
      <c r="BR19" s="77">
        <v>144420</v>
      </c>
      <c r="BS19" s="77" t="s">
        <v>120</v>
      </c>
      <c r="BT19" s="77">
        <v>146422</v>
      </c>
      <c r="BU19" s="77" t="s">
        <v>120</v>
      </c>
      <c r="BV19" s="77">
        <v>149296</v>
      </c>
      <c r="BW19" s="77" t="s">
        <v>120</v>
      </c>
      <c r="BX19" s="77">
        <v>149409</v>
      </c>
      <c r="BY19" s="77" t="s">
        <v>120</v>
      </c>
      <c r="BZ19" s="77">
        <v>149465</v>
      </c>
      <c r="CA19" s="77" t="s">
        <v>120</v>
      </c>
      <c r="CB19" s="77">
        <v>152322</v>
      </c>
      <c r="CC19" s="77" t="s">
        <v>120</v>
      </c>
      <c r="CD19" s="77">
        <v>152818</v>
      </c>
      <c r="CE19" s="77" t="s">
        <v>120</v>
      </c>
      <c r="CF19" s="77">
        <v>161077</v>
      </c>
      <c r="CG19" s="77" t="s">
        <v>120</v>
      </c>
      <c r="CH19" s="77">
        <v>176932</v>
      </c>
      <c r="CI19" s="77" t="s">
        <v>120</v>
      </c>
      <c r="CJ19" s="77">
        <v>182182</v>
      </c>
      <c r="CK19" s="77" t="s">
        <v>120</v>
      </c>
      <c r="CL19" s="77">
        <v>184299</v>
      </c>
      <c r="CM19" s="77" t="s">
        <v>120</v>
      </c>
      <c r="CN19" s="77">
        <v>188831</v>
      </c>
      <c r="CO19" s="77" t="s">
        <v>120</v>
      </c>
      <c r="CP19" s="77">
        <v>191690</v>
      </c>
      <c r="CQ19" s="77" t="s">
        <v>120</v>
      </c>
      <c r="CR19" s="77">
        <v>193095</v>
      </c>
      <c r="CS19" s="77" t="s">
        <v>120</v>
      </c>
      <c r="CT19" s="77">
        <v>180507</v>
      </c>
      <c r="CU19" s="77" t="s">
        <v>120</v>
      </c>
      <c r="CV19" s="77">
        <v>163477</v>
      </c>
      <c r="CW19" s="77" t="s">
        <v>120</v>
      </c>
      <c r="CX19" s="77">
        <v>153817</v>
      </c>
      <c r="CY19" s="77" t="s">
        <v>120</v>
      </c>
      <c r="CZ19" s="77">
        <v>147357</v>
      </c>
      <c r="DA19" s="77" t="s">
        <v>120</v>
      </c>
      <c r="DB19" s="77">
        <v>141106</v>
      </c>
      <c r="DC19" s="77" t="s">
        <v>120</v>
      </c>
      <c r="DD19" s="77">
        <v>134002</v>
      </c>
      <c r="DE19" s="77" t="s">
        <v>120</v>
      </c>
      <c r="DF19" s="77">
        <v>133795</v>
      </c>
      <c r="DG19" s="77" t="s">
        <v>120</v>
      </c>
      <c r="DH19" s="77">
        <v>134823</v>
      </c>
      <c r="DI19" s="77" t="s">
        <v>120</v>
      </c>
      <c r="DJ19" s="77">
        <v>139376</v>
      </c>
      <c r="DK19" s="77" t="s">
        <v>120</v>
      </c>
      <c r="DL19" s="77">
        <v>145033</v>
      </c>
      <c r="DM19" s="77" t="s">
        <v>120</v>
      </c>
      <c r="DN19" s="77">
        <v>139362</v>
      </c>
      <c r="DO19" s="77" t="s">
        <v>120</v>
      </c>
      <c r="DP19" s="77">
        <v>124895</v>
      </c>
      <c r="DQ19" s="77" t="s">
        <v>120</v>
      </c>
      <c r="DR19" s="77">
        <v>121067</v>
      </c>
      <c r="DS19" s="77" t="s">
        <v>120</v>
      </c>
      <c r="DT19" s="77">
        <v>117929</v>
      </c>
      <c r="DU19" s="77" t="s">
        <v>120</v>
      </c>
      <c r="DV19" s="77">
        <v>115840</v>
      </c>
      <c r="DW19" s="77" t="s">
        <v>120</v>
      </c>
      <c r="DX19" s="77">
        <v>124211</v>
      </c>
      <c r="DY19" s="77" t="s">
        <v>120</v>
      </c>
      <c r="DZ19" s="77">
        <v>131925</v>
      </c>
      <c r="EA19" s="77" t="s">
        <v>120</v>
      </c>
      <c r="EB19" s="77">
        <v>135560</v>
      </c>
      <c r="EC19" s="77" t="s">
        <v>120</v>
      </c>
      <c r="ED19" s="77">
        <v>135623</v>
      </c>
      <c r="EE19" s="77" t="s">
        <v>120</v>
      </c>
      <c r="EF19" s="77">
        <v>134831</v>
      </c>
      <c r="EG19" s="77" t="s">
        <v>120</v>
      </c>
      <c r="EH19" s="77">
        <v>134107</v>
      </c>
      <c r="EI19" s="77" t="s">
        <v>120</v>
      </c>
      <c r="EJ19" s="77">
        <v>134521</v>
      </c>
      <c r="EK19" s="77" t="s">
        <v>120</v>
      </c>
      <c r="EL19" s="77">
        <v>133336</v>
      </c>
      <c r="EM19" s="77" t="s">
        <v>120</v>
      </c>
      <c r="EN19" s="77">
        <v>128881</v>
      </c>
      <c r="EO19" s="77" t="s">
        <v>120</v>
      </c>
      <c r="EP19" s="77">
        <v>123211</v>
      </c>
      <c r="EQ19" s="77" t="s">
        <v>120</v>
      </c>
      <c r="ER19" s="77">
        <v>124528</v>
      </c>
      <c r="ES19" s="77" t="s">
        <v>120</v>
      </c>
      <c r="ET19" s="77">
        <v>126187</v>
      </c>
      <c r="EU19" s="77" t="s">
        <v>120</v>
      </c>
      <c r="EV19" s="77">
        <v>118370</v>
      </c>
      <c r="EW19" s="77" t="s">
        <v>120</v>
      </c>
      <c r="EX19" s="77">
        <v>92384</v>
      </c>
      <c r="EY19" s="77" t="s">
        <v>120</v>
      </c>
      <c r="EZ19" s="77">
        <v>93818</v>
      </c>
      <c r="FA19" s="77" t="s">
        <v>120</v>
      </c>
      <c r="FB19" s="77">
        <v>87755</v>
      </c>
      <c r="FC19" s="77" t="s">
        <v>120</v>
      </c>
      <c r="FD19" s="77">
        <v>74828</v>
      </c>
      <c r="FE19" s="77" t="s">
        <v>120</v>
      </c>
      <c r="FF19" s="77">
        <v>68416</v>
      </c>
      <c r="FG19" s="77" t="s">
        <v>120</v>
      </c>
      <c r="FH19" s="77">
        <v>63784</v>
      </c>
      <c r="FI19" s="77" t="s">
        <v>120</v>
      </c>
      <c r="FJ19" s="77">
        <v>53286</v>
      </c>
      <c r="FK19" s="77" t="s">
        <v>120</v>
      </c>
      <c r="FL19" s="77">
        <v>47581</v>
      </c>
      <c r="FM19" s="77" t="s">
        <v>120</v>
      </c>
      <c r="FN19" s="77">
        <v>41666</v>
      </c>
      <c r="FO19" s="77" t="s">
        <v>120</v>
      </c>
      <c r="FP19" s="77">
        <v>37820</v>
      </c>
      <c r="FQ19" s="77" t="s">
        <v>120</v>
      </c>
      <c r="FR19" s="77">
        <v>34285</v>
      </c>
      <c r="FS19" s="77" t="s">
        <v>120</v>
      </c>
      <c r="FT19" s="77">
        <v>30999</v>
      </c>
      <c r="FU19" s="77" t="s">
        <v>120</v>
      </c>
      <c r="FV19" s="77">
        <v>27535</v>
      </c>
      <c r="FW19" s="77" t="s">
        <v>120</v>
      </c>
      <c r="FX19" s="77">
        <v>24806</v>
      </c>
      <c r="FY19" s="77" t="s">
        <v>120</v>
      </c>
      <c r="FZ19" s="77">
        <v>20865</v>
      </c>
      <c r="GA19" s="77" t="s">
        <v>120</v>
      </c>
      <c r="GB19" s="77">
        <v>17438</v>
      </c>
      <c r="GC19" s="77" t="s">
        <v>120</v>
      </c>
      <c r="GD19" s="77">
        <v>13118</v>
      </c>
      <c r="GE19" s="77" t="s">
        <v>120</v>
      </c>
      <c r="GF19" s="77">
        <v>10197</v>
      </c>
      <c r="GG19" s="77" t="s">
        <v>120</v>
      </c>
      <c r="GH19" s="77">
        <v>7539</v>
      </c>
      <c r="GI19" s="77" t="s">
        <v>120</v>
      </c>
      <c r="GJ19" s="77">
        <v>5519</v>
      </c>
      <c r="GK19" s="77" t="s">
        <v>120</v>
      </c>
      <c r="GL19" s="77">
        <v>3784</v>
      </c>
      <c r="GM19" s="77" t="s">
        <v>120</v>
      </c>
      <c r="GN19" s="77">
        <v>2691</v>
      </c>
      <c r="GO19" s="77" t="s">
        <v>120</v>
      </c>
      <c r="GP19" s="77">
        <v>1903</v>
      </c>
      <c r="GQ19" s="77" t="s">
        <v>120</v>
      </c>
      <c r="GR19" s="77">
        <v>1146</v>
      </c>
      <c r="GS19" s="77" t="s">
        <v>120</v>
      </c>
      <c r="GT19" s="77">
        <v>719</v>
      </c>
      <c r="GU19" s="77" t="s">
        <v>120</v>
      </c>
      <c r="GV19" s="77">
        <v>845</v>
      </c>
      <c r="GW19" s="77" t="s">
        <v>120</v>
      </c>
      <c r="GX19" s="77">
        <v>0</v>
      </c>
      <c r="GY19" s="77" t="s">
        <v>120</v>
      </c>
      <c r="HA19" s="70" t="str">
        <f t="shared" si="0"/>
        <v>Czechia</v>
      </c>
      <c r="HB19" s="94">
        <f t="shared" si="1"/>
        <v>8491586</v>
      </c>
      <c r="HC19" s="94">
        <f t="shared" si="2"/>
        <v>567262</v>
      </c>
    </row>
    <row r="20" spans="1:211" x14ac:dyDescent="0.25">
      <c r="A20" s="75" t="s">
        <v>234</v>
      </c>
      <c r="B20" s="76">
        <v>5840045</v>
      </c>
      <c r="C20" s="76" t="s">
        <v>120</v>
      </c>
      <c r="D20" s="76">
        <v>61191</v>
      </c>
      <c r="E20" s="76" t="s">
        <v>120</v>
      </c>
      <c r="F20" s="76">
        <v>61663</v>
      </c>
      <c r="G20" s="76" t="s">
        <v>120</v>
      </c>
      <c r="H20" s="76">
        <v>61967</v>
      </c>
      <c r="I20" s="76" t="s">
        <v>120</v>
      </c>
      <c r="J20" s="76">
        <v>62185</v>
      </c>
      <c r="K20" s="76" t="s">
        <v>120</v>
      </c>
      <c r="L20" s="76">
        <v>62844</v>
      </c>
      <c r="M20" s="76" t="s">
        <v>120</v>
      </c>
      <c r="N20" s="76">
        <v>59740</v>
      </c>
      <c r="O20" s="76" t="s">
        <v>120</v>
      </c>
      <c r="P20" s="76">
        <v>59064</v>
      </c>
      <c r="Q20" s="76" t="s">
        <v>120</v>
      </c>
      <c r="R20" s="76">
        <v>58551</v>
      </c>
      <c r="S20" s="76" t="s">
        <v>120</v>
      </c>
      <c r="T20" s="76">
        <v>60898</v>
      </c>
      <c r="U20" s="76" t="s">
        <v>120</v>
      </c>
      <c r="V20" s="76">
        <v>62107</v>
      </c>
      <c r="W20" s="76" t="s">
        <v>120</v>
      </c>
      <c r="X20" s="76">
        <v>66696</v>
      </c>
      <c r="Y20" s="76" t="s">
        <v>120</v>
      </c>
      <c r="Z20" s="76">
        <v>66428</v>
      </c>
      <c r="AA20" s="76" t="s">
        <v>120</v>
      </c>
      <c r="AB20" s="76">
        <v>68834</v>
      </c>
      <c r="AC20" s="76" t="s">
        <v>120</v>
      </c>
      <c r="AD20" s="76">
        <v>67896</v>
      </c>
      <c r="AE20" s="76" t="s">
        <v>120</v>
      </c>
      <c r="AF20" s="76">
        <v>68720</v>
      </c>
      <c r="AG20" s="76" t="s">
        <v>120</v>
      </c>
      <c r="AH20" s="76">
        <v>67877</v>
      </c>
      <c r="AI20" s="76" t="s">
        <v>120</v>
      </c>
      <c r="AJ20" s="76">
        <v>68246</v>
      </c>
      <c r="AK20" s="76" t="s">
        <v>120</v>
      </c>
      <c r="AL20" s="76">
        <v>68088</v>
      </c>
      <c r="AM20" s="76" t="s">
        <v>120</v>
      </c>
      <c r="AN20" s="76">
        <v>67674</v>
      </c>
      <c r="AO20" s="76" t="s">
        <v>120</v>
      </c>
      <c r="AP20" s="76">
        <v>69581</v>
      </c>
      <c r="AQ20" s="76" t="s">
        <v>120</v>
      </c>
      <c r="AR20" s="76">
        <v>72666</v>
      </c>
      <c r="AS20" s="76" t="s">
        <v>120</v>
      </c>
      <c r="AT20" s="76">
        <v>72840</v>
      </c>
      <c r="AU20" s="76" t="s">
        <v>120</v>
      </c>
      <c r="AV20" s="76">
        <v>74517</v>
      </c>
      <c r="AW20" s="76" t="s">
        <v>120</v>
      </c>
      <c r="AX20" s="76">
        <v>77321</v>
      </c>
      <c r="AY20" s="76" t="s">
        <v>120</v>
      </c>
      <c r="AZ20" s="76">
        <v>78560</v>
      </c>
      <c r="BA20" s="76" t="s">
        <v>120</v>
      </c>
      <c r="BB20" s="76">
        <v>81455</v>
      </c>
      <c r="BC20" s="76" t="s">
        <v>120</v>
      </c>
      <c r="BD20" s="76">
        <v>82285</v>
      </c>
      <c r="BE20" s="76" t="s">
        <v>120</v>
      </c>
      <c r="BF20" s="76">
        <v>79907</v>
      </c>
      <c r="BG20" s="76" t="s">
        <v>120</v>
      </c>
      <c r="BH20" s="76">
        <v>80915</v>
      </c>
      <c r="BI20" s="76" t="s">
        <v>120</v>
      </c>
      <c r="BJ20" s="76">
        <v>78274</v>
      </c>
      <c r="BK20" s="76" t="s">
        <v>120</v>
      </c>
      <c r="BL20" s="76">
        <v>78313</v>
      </c>
      <c r="BM20" s="76" t="s">
        <v>120</v>
      </c>
      <c r="BN20" s="76">
        <v>76025</v>
      </c>
      <c r="BO20" s="76" t="s">
        <v>120</v>
      </c>
      <c r="BP20" s="76">
        <v>73727</v>
      </c>
      <c r="BQ20" s="76" t="s">
        <v>120</v>
      </c>
      <c r="BR20" s="76">
        <v>70658</v>
      </c>
      <c r="BS20" s="76" t="s">
        <v>120</v>
      </c>
      <c r="BT20" s="76">
        <v>69744</v>
      </c>
      <c r="BU20" s="76" t="s">
        <v>120</v>
      </c>
      <c r="BV20" s="76">
        <v>68085</v>
      </c>
      <c r="BW20" s="76" t="s">
        <v>120</v>
      </c>
      <c r="BX20" s="76">
        <v>65547</v>
      </c>
      <c r="BY20" s="76" t="s">
        <v>120</v>
      </c>
      <c r="BZ20" s="76">
        <v>64162</v>
      </c>
      <c r="CA20" s="76" t="s">
        <v>120</v>
      </c>
      <c r="CB20" s="76">
        <v>65456</v>
      </c>
      <c r="CC20" s="76" t="s">
        <v>120</v>
      </c>
      <c r="CD20" s="76">
        <v>64962</v>
      </c>
      <c r="CE20" s="76" t="s">
        <v>120</v>
      </c>
      <c r="CF20" s="76">
        <v>68557</v>
      </c>
      <c r="CG20" s="76" t="s">
        <v>120</v>
      </c>
      <c r="CH20" s="76">
        <v>69601</v>
      </c>
      <c r="CI20" s="76" t="s">
        <v>120</v>
      </c>
      <c r="CJ20" s="76">
        <v>71377</v>
      </c>
      <c r="CK20" s="76" t="s">
        <v>120</v>
      </c>
      <c r="CL20" s="76">
        <v>70813</v>
      </c>
      <c r="CM20" s="76" t="s">
        <v>120</v>
      </c>
      <c r="CN20" s="76">
        <v>73472</v>
      </c>
      <c r="CO20" s="76" t="s">
        <v>120</v>
      </c>
      <c r="CP20" s="76">
        <v>79216</v>
      </c>
      <c r="CQ20" s="76" t="s">
        <v>120</v>
      </c>
      <c r="CR20" s="76">
        <v>77980</v>
      </c>
      <c r="CS20" s="76" t="s">
        <v>120</v>
      </c>
      <c r="CT20" s="76">
        <v>77444</v>
      </c>
      <c r="CU20" s="76" t="s">
        <v>120</v>
      </c>
      <c r="CV20" s="76">
        <v>80822</v>
      </c>
      <c r="CW20" s="76" t="s">
        <v>120</v>
      </c>
      <c r="CX20" s="76">
        <v>79542</v>
      </c>
      <c r="CY20" s="76" t="s">
        <v>120</v>
      </c>
      <c r="CZ20" s="76">
        <v>76109</v>
      </c>
      <c r="DA20" s="76" t="s">
        <v>120</v>
      </c>
      <c r="DB20" s="76">
        <v>75552</v>
      </c>
      <c r="DC20" s="76" t="s">
        <v>120</v>
      </c>
      <c r="DD20" s="76">
        <v>78124</v>
      </c>
      <c r="DE20" s="76" t="s">
        <v>120</v>
      </c>
      <c r="DF20" s="76">
        <v>83153</v>
      </c>
      <c r="DG20" s="76" t="s">
        <v>120</v>
      </c>
      <c r="DH20" s="76">
        <v>88708</v>
      </c>
      <c r="DI20" s="76" t="s">
        <v>120</v>
      </c>
      <c r="DJ20" s="76">
        <v>85600</v>
      </c>
      <c r="DK20" s="76" t="s">
        <v>120</v>
      </c>
      <c r="DL20" s="76">
        <v>83160</v>
      </c>
      <c r="DM20" s="76" t="s">
        <v>120</v>
      </c>
      <c r="DN20" s="76">
        <v>81013</v>
      </c>
      <c r="DO20" s="76" t="s">
        <v>120</v>
      </c>
      <c r="DP20" s="76">
        <v>76105</v>
      </c>
      <c r="DQ20" s="76" t="s">
        <v>120</v>
      </c>
      <c r="DR20" s="76">
        <v>73642</v>
      </c>
      <c r="DS20" s="76" t="s">
        <v>120</v>
      </c>
      <c r="DT20" s="76">
        <v>72965</v>
      </c>
      <c r="DU20" s="76" t="s">
        <v>120</v>
      </c>
      <c r="DV20" s="76">
        <v>69498</v>
      </c>
      <c r="DW20" s="76" t="s">
        <v>120</v>
      </c>
      <c r="DX20" s="76">
        <v>69353</v>
      </c>
      <c r="DY20" s="76" t="s">
        <v>120</v>
      </c>
      <c r="DZ20" s="76">
        <v>68219</v>
      </c>
      <c r="EA20" s="76" t="s">
        <v>120</v>
      </c>
      <c r="EB20" s="76">
        <v>68079</v>
      </c>
      <c r="EC20" s="76" t="s">
        <v>120</v>
      </c>
      <c r="ED20" s="76">
        <v>66442</v>
      </c>
      <c r="EE20" s="76" t="s">
        <v>120</v>
      </c>
      <c r="EF20" s="76">
        <v>64490</v>
      </c>
      <c r="EG20" s="76" t="s">
        <v>120</v>
      </c>
      <c r="EH20" s="76">
        <v>64797</v>
      </c>
      <c r="EI20" s="76" t="s">
        <v>120</v>
      </c>
      <c r="EJ20" s="76">
        <v>62791</v>
      </c>
      <c r="EK20" s="76" t="s">
        <v>120</v>
      </c>
      <c r="EL20" s="76">
        <v>60949</v>
      </c>
      <c r="EM20" s="76" t="s">
        <v>120</v>
      </c>
      <c r="EN20" s="76">
        <v>61963</v>
      </c>
      <c r="EO20" s="76" t="s">
        <v>120</v>
      </c>
      <c r="EP20" s="76">
        <v>60762</v>
      </c>
      <c r="EQ20" s="76" t="s">
        <v>120</v>
      </c>
      <c r="ER20" s="76">
        <v>63024</v>
      </c>
      <c r="ES20" s="76" t="s">
        <v>120</v>
      </c>
      <c r="ET20" s="76">
        <v>65776</v>
      </c>
      <c r="EU20" s="76" t="s">
        <v>120</v>
      </c>
      <c r="EV20" s="76">
        <v>66246</v>
      </c>
      <c r="EW20" s="76" t="s">
        <v>120</v>
      </c>
      <c r="EX20" s="76">
        <v>62193</v>
      </c>
      <c r="EY20" s="76" t="s">
        <v>120</v>
      </c>
      <c r="EZ20" s="76">
        <v>57095</v>
      </c>
      <c r="FA20" s="76" t="s">
        <v>120</v>
      </c>
      <c r="FB20" s="76">
        <v>51146</v>
      </c>
      <c r="FC20" s="76" t="s">
        <v>120</v>
      </c>
      <c r="FD20" s="76">
        <v>46603</v>
      </c>
      <c r="FE20" s="76" t="s">
        <v>120</v>
      </c>
      <c r="FF20" s="76">
        <v>39889</v>
      </c>
      <c r="FG20" s="76" t="s">
        <v>120</v>
      </c>
      <c r="FH20" s="76">
        <v>37008</v>
      </c>
      <c r="FI20" s="76" t="s">
        <v>120</v>
      </c>
      <c r="FJ20" s="76">
        <v>33551</v>
      </c>
      <c r="FK20" s="76" t="s">
        <v>120</v>
      </c>
      <c r="FL20" s="76">
        <v>31267</v>
      </c>
      <c r="FM20" s="76" t="s">
        <v>120</v>
      </c>
      <c r="FN20" s="76">
        <v>28176</v>
      </c>
      <c r="FO20" s="76" t="s">
        <v>120</v>
      </c>
      <c r="FP20" s="76">
        <v>24708</v>
      </c>
      <c r="FQ20" s="76" t="s">
        <v>120</v>
      </c>
      <c r="FR20" s="76">
        <v>21349</v>
      </c>
      <c r="FS20" s="76" t="s">
        <v>120</v>
      </c>
      <c r="FT20" s="76">
        <v>18866</v>
      </c>
      <c r="FU20" s="76" t="s">
        <v>120</v>
      </c>
      <c r="FV20" s="76">
        <v>16096</v>
      </c>
      <c r="FW20" s="76" t="s">
        <v>120</v>
      </c>
      <c r="FX20" s="76">
        <v>13885</v>
      </c>
      <c r="FY20" s="76" t="s">
        <v>120</v>
      </c>
      <c r="FZ20" s="76">
        <v>11742</v>
      </c>
      <c r="GA20" s="76" t="s">
        <v>120</v>
      </c>
      <c r="GB20" s="76">
        <v>9971</v>
      </c>
      <c r="GC20" s="76" t="s">
        <v>120</v>
      </c>
      <c r="GD20" s="76">
        <v>8144</v>
      </c>
      <c r="GE20" s="76" t="s">
        <v>120</v>
      </c>
      <c r="GF20" s="76">
        <v>6919</v>
      </c>
      <c r="GG20" s="76" t="s">
        <v>120</v>
      </c>
      <c r="GH20" s="76">
        <v>5392</v>
      </c>
      <c r="GI20" s="76" t="s">
        <v>120</v>
      </c>
      <c r="GJ20" s="76">
        <v>4405</v>
      </c>
      <c r="GK20" s="76" t="s">
        <v>120</v>
      </c>
      <c r="GL20" s="76">
        <v>3309</v>
      </c>
      <c r="GM20" s="76" t="s">
        <v>120</v>
      </c>
      <c r="GN20" s="76">
        <v>2480</v>
      </c>
      <c r="GO20" s="76" t="s">
        <v>120</v>
      </c>
      <c r="GP20" s="76">
        <v>1730</v>
      </c>
      <c r="GQ20" s="76" t="s">
        <v>120</v>
      </c>
      <c r="GR20" s="76">
        <v>1101</v>
      </c>
      <c r="GS20" s="76" t="s">
        <v>120</v>
      </c>
      <c r="GT20" s="76">
        <v>806</v>
      </c>
      <c r="GU20" s="76" t="s">
        <v>120</v>
      </c>
      <c r="GV20" s="76">
        <v>1201</v>
      </c>
      <c r="GW20" s="76" t="s">
        <v>120</v>
      </c>
      <c r="GX20" s="76">
        <v>0</v>
      </c>
      <c r="GY20" s="76" t="s">
        <v>120</v>
      </c>
      <c r="HA20" s="70" t="str">
        <f t="shared" si="0"/>
        <v>Denmark</v>
      </c>
      <c r="HB20" s="94">
        <f t="shared" si="1"/>
        <v>4549795</v>
      </c>
      <c r="HC20" s="94">
        <f t="shared" si="2"/>
        <v>309850</v>
      </c>
    </row>
    <row r="21" spans="1:211" x14ac:dyDescent="0.25">
      <c r="A21" s="75" t="s">
        <v>235</v>
      </c>
      <c r="B21" s="77">
        <v>83155031</v>
      </c>
      <c r="C21" s="77" t="s">
        <v>120</v>
      </c>
      <c r="D21" s="77">
        <v>769380</v>
      </c>
      <c r="E21" s="77" t="s">
        <v>120</v>
      </c>
      <c r="F21" s="77">
        <v>783593</v>
      </c>
      <c r="G21" s="77" t="s">
        <v>120</v>
      </c>
      <c r="H21" s="77">
        <v>798366</v>
      </c>
      <c r="I21" s="77" t="s">
        <v>120</v>
      </c>
      <c r="J21" s="77">
        <v>806198</v>
      </c>
      <c r="K21" s="77" t="s">
        <v>120</v>
      </c>
      <c r="L21" s="77">
        <v>811601</v>
      </c>
      <c r="M21" s="77" t="s">
        <v>120</v>
      </c>
      <c r="N21" s="77">
        <v>785754</v>
      </c>
      <c r="O21" s="77" t="s">
        <v>120</v>
      </c>
      <c r="P21" s="77">
        <v>774587</v>
      </c>
      <c r="Q21" s="77" t="s">
        <v>120</v>
      </c>
      <c r="R21" s="77">
        <v>747447</v>
      </c>
      <c r="S21" s="77" t="s">
        <v>120</v>
      </c>
      <c r="T21" s="77">
        <v>745883</v>
      </c>
      <c r="U21" s="77" t="s">
        <v>120</v>
      </c>
      <c r="V21" s="77">
        <v>729897</v>
      </c>
      <c r="W21" s="77" t="s">
        <v>120</v>
      </c>
      <c r="X21" s="77">
        <v>747757</v>
      </c>
      <c r="Y21" s="77" t="s">
        <v>120</v>
      </c>
      <c r="Z21" s="77">
        <v>736417</v>
      </c>
      <c r="AA21" s="77" t="s">
        <v>120</v>
      </c>
      <c r="AB21" s="77">
        <v>755570</v>
      </c>
      <c r="AC21" s="77" t="s">
        <v>120</v>
      </c>
      <c r="AD21" s="77">
        <v>750180</v>
      </c>
      <c r="AE21" s="77" t="s">
        <v>120</v>
      </c>
      <c r="AF21" s="77">
        <v>735170</v>
      </c>
      <c r="AG21" s="77" t="s">
        <v>120</v>
      </c>
      <c r="AH21" s="77">
        <v>744218</v>
      </c>
      <c r="AI21" s="77" t="s">
        <v>120</v>
      </c>
      <c r="AJ21" s="77">
        <v>760578</v>
      </c>
      <c r="AK21" s="77" t="s">
        <v>120</v>
      </c>
      <c r="AL21" s="77">
        <v>761348</v>
      </c>
      <c r="AM21" s="77" t="s">
        <v>120</v>
      </c>
      <c r="AN21" s="77">
        <v>779039</v>
      </c>
      <c r="AO21" s="77" t="s">
        <v>120</v>
      </c>
      <c r="AP21" s="77">
        <v>811591</v>
      </c>
      <c r="AQ21" s="77" t="s">
        <v>120</v>
      </c>
      <c r="AR21" s="77">
        <v>865943</v>
      </c>
      <c r="AS21" s="77" t="s">
        <v>120</v>
      </c>
      <c r="AT21" s="77">
        <v>885430</v>
      </c>
      <c r="AU21" s="77" t="s">
        <v>120</v>
      </c>
      <c r="AV21" s="77">
        <v>910983</v>
      </c>
      <c r="AW21" s="77" t="s">
        <v>120</v>
      </c>
      <c r="AX21" s="77">
        <v>955511</v>
      </c>
      <c r="AY21" s="77" t="s">
        <v>120</v>
      </c>
      <c r="AZ21" s="77">
        <v>952624</v>
      </c>
      <c r="BA21" s="77" t="s">
        <v>120</v>
      </c>
      <c r="BB21" s="77">
        <v>939020</v>
      </c>
      <c r="BC21" s="77" t="s">
        <v>120</v>
      </c>
      <c r="BD21" s="77">
        <v>953617</v>
      </c>
      <c r="BE21" s="77" t="s">
        <v>120</v>
      </c>
      <c r="BF21" s="77">
        <v>984464</v>
      </c>
      <c r="BG21" s="77" t="s">
        <v>120</v>
      </c>
      <c r="BH21" s="77">
        <v>1000769</v>
      </c>
      <c r="BI21" s="77" t="s">
        <v>120</v>
      </c>
      <c r="BJ21" s="77">
        <v>1035069</v>
      </c>
      <c r="BK21" s="77" t="s">
        <v>120</v>
      </c>
      <c r="BL21" s="77">
        <v>1127628</v>
      </c>
      <c r="BM21" s="77" t="s">
        <v>120</v>
      </c>
      <c r="BN21" s="77">
        <v>1112935</v>
      </c>
      <c r="BO21" s="77" t="s">
        <v>120</v>
      </c>
      <c r="BP21" s="77">
        <v>1136859</v>
      </c>
      <c r="BQ21" s="77" t="s">
        <v>120</v>
      </c>
      <c r="BR21" s="77">
        <v>1112354</v>
      </c>
      <c r="BS21" s="77" t="s">
        <v>120</v>
      </c>
      <c r="BT21" s="77">
        <v>1091312</v>
      </c>
      <c r="BU21" s="77" t="s">
        <v>120</v>
      </c>
      <c r="BV21" s="77">
        <v>1058097</v>
      </c>
      <c r="BW21" s="77" t="s">
        <v>120</v>
      </c>
      <c r="BX21" s="77">
        <v>1050221</v>
      </c>
      <c r="BY21" s="77" t="s">
        <v>120</v>
      </c>
      <c r="BZ21" s="77">
        <v>1050675</v>
      </c>
      <c r="CA21" s="77" t="s">
        <v>120</v>
      </c>
      <c r="CB21" s="77">
        <v>1070818</v>
      </c>
      <c r="CC21" s="77" t="s">
        <v>120</v>
      </c>
      <c r="CD21" s="77">
        <v>1061065</v>
      </c>
      <c r="CE21" s="77" t="s">
        <v>120</v>
      </c>
      <c r="CF21" s="77">
        <v>1065188</v>
      </c>
      <c r="CG21" s="77" t="s">
        <v>120</v>
      </c>
      <c r="CH21" s="77">
        <v>1013187</v>
      </c>
      <c r="CI21" s="77" t="s">
        <v>120</v>
      </c>
      <c r="CJ21" s="77">
        <v>998596</v>
      </c>
      <c r="CK21" s="77" t="s">
        <v>120</v>
      </c>
      <c r="CL21" s="77">
        <v>988332</v>
      </c>
      <c r="CM21" s="77" t="s">
        <v>120</v>
      </c>
      <c r="CN21" s="77">
        <v>969585</v>
      </c>
      <c r="CO21" s="77" t="s">
        <v>120</v>
      </c>
      <c r="CP21" s="77">
        <v>944048</v>
      </c>
      <c r="CQ21" s="77" t="s">
        <v>120</v>
      </c>
      <c r="CR21" s="77">
        <v>954793</v>
      </c>
      <c r="CS21" s="77" t="s">
        <v>120</v>
      </c>
      <c r="CT21" s="77">
        <v>960699</v>
      </c>
      <c r="CU21" s="77" t="s">
        <v>120</v>
      </c>
      <c r="CV21" s="77">
        <v>1038215</v>
      </c>
      <c r="CW21" s="77" t="s">
        <v>120</v>
      </c>
      <c r="CX21" s="77">
        <v>1138105</v>
      </c>
      <c r="CY21" s="77" t="s">
        <v>120</v>
      </c>
      <c r="CZ21" s="77">
        <v>1177845</v>
      </c>
      <c r="DA21" s="77" t="s">
        <v>120</v>
      </c>
      <c r="DB21" s="77">
        <v>1261618</v>
      </c>
      <c r="DC21" s="77" t="s">
        <v>120</v>
      </c>
      <c r="DD21" s="77">
        <v>1318051</v>
      </c>
      <c r="DE21" s="77" t="s">
        <v>120</v>
      </c>
      <c r="DF21" s="77">
        <v>1348886</v>
      </c>
      <c r="DG21" s="77" t="s">
        <v>120</v>
      </c>
      <c r="DH21" s="77">
        <v>1380824</v>
      </c>
      <c r="DI21" s="77" t="s">
        <v>120</v>
      </c>
      <c r="DJ21" s="77">
        <v>1381357</v>
      </c>
      <c r="DK21" s="77" t="s">
        <v>120</v>
      </c>
      <c r="DL21" s="77">
        <v>1402572</v>
      </c>
      <c r="DM21" s="77" t="s">
        <v>120</v>
      </c>
      <c r="DN21" s="77">
        <v>1385607</v>
      </c>
      <c r="DO21" s="77" t="s">
        <v>120</v>
      </c>
      <c r="DP21" s="77">
        <v>1336643</v>
      </c>
      <c r="DQ21" s="77" t="s">
        <v>120</v>
      </c>
      <c r="DR21" s="77">
        <v>1311139</v>
      </c>
      <c r="DS21" s="77" t="s">
        <v>120</v>
      </c>
      <c r="DT21" s="77">
        <v>1261935</v>
      </c>
      <c r="DU21" s="77" t="s">
        <v>120</v>
      </c>
      <c r="DV21" s="77">
        <v>1220021</v>
      </c>
      <c r="DW21" s="77" t="s">
        <v>120</v>
      </c>
      <c r="DX21" s="77">
        <v>1146667</v>
      </c>
      <c r="DY21" s="77" t="s">
        <v>120</v>
      </c>
      <c r="DZ21" s="77">
        <v>1113442</v>
      </c>
      <c r="EA21" s="77" t="s">
        <v>120</v>
      </c>
      <c r="EB21" s="77">
        <v>1076072</v>
      </c>
      <c r="EC21" s="77" t="s">
        <v>120</v>
      </c>
      <c r="ED21" s="77">
        <v>1035309</v>
      </c>
      <c r="EE21" s="77" t="s">
        <v>120</v>
      </c>
      <c r="EF21" s="77">
        <v>1007452</v>
      </c>
      <c r="EG21" s="77" t="s">
        <v>120</v>
      </c>
      <c r="EH21" s="77">
        <v>967555</v>
      </c>
      <c r="EI21" s="77" t="s">
        <v>120</v>
      </c>
      <c r="EJ21" s="77">
        <v>958288</v>
      </c>
      <c r="EK21" s="77" t="s">
        <v>120</v>
      </c>
      <c r="EL21" s="77">
        <v>930500</v>
      </c>
      <c r="EM21" s="77" t="s">
        <v>120</v>
      </c>
      <c r="EN21" s="77">
        <v>921770</v>
      </c>
      <c r="EO21" s="77" t="s">
        <v>120</v>
      </c>
      <c r="EP21" s="77">
        <v>881247</v>
      </c>
      <c r="EQ21" s="77" t="s">
        <v>120</v>
      </c>
      <c r="ER21" s="77">
        <v>795008</v>
      </c>
      <c r="ES21" s="77" t="s">
        <v>120</v>
      </c>
      <c r="ET21" s="77">
        <v>737688</v>
      </c>
      <c r="EU21" s="77" t="s">
        <v>120</v>
      </c>
      <c r="EV21" s="77">
        <v>632357</v>
      </c>
      <c r="EW21" s="77" t="s">
        <v>120</v>
      </c>
      <c r="EX21" s="77">
        <v>546752</v>
      </c>
      <c r="EY21" s="77" t="s">
        <v>120</v>
      </c>
      <c r="EZ21" s="77">
        <v>718997</v>
      </c>
      <c r="FA21" s="77" t="s">
        <v>120</v>
      </c>
      <c r="FB21" s="77">
        <v>717058</v>
      </c>
      <c r="FC21" s="77" t="s">
        <v>120</v>
      </c>
      <c r="FD21" s="77">
        <v>680345</v>
      </c>
      <c r="FE21" s="77" t="s">
        <v>120</v>
      </c>
      <c r="FF21" s="77">
        <v>804876</v>
      </c>
      <c r="FG21" s="77" t="s">
        <v>120</v>
      </c>
      <c r="FH21" s="77">
        <v>818459</v>
      </c>
      <c r="FI21" s="77" t="s">
        <v>120</v>
      </c>
      <c r="FJ21" s="77">
        <v>775452</v>
      </c>
      <c r="FK21" s="77" t="s">
        <v>120</v>
      </c>
      <c r="FL21" s="77">
        <v>687458</v>
      </c>
      <c r="FM21" s="77" t="s">
        <v>120</v>
      </c>
      <c r="FN21" s="77">
        <v>604464</v>
      </c>
      <c r="FO21" s="77" t="s">
        <v>120</v>
      </c>
      <c r="FP21" s="77">
        <v>544669</v>
      </c>
      <c r="FQ21" s="77" t="s">
        <v>120</v>
      </c>
      <c r="FR21" s="77">
        <v>482570</v>
      </c>
      <c r="FS21" s="77" t="s">
        <v>120</v>
      </c>
      <c r="FT21" s="77">
        <v>406395</v>
      </c>
      <c r="FU21" s="77" t="s">
        <v>120</v>
      </c>
      <c r="FV21" s="77">
        <v>291450</v>
      </c>
      <c r="FW21" s="77" t="s">
        <v>120</v>
      </c>
      <c r="FX21" s="77">
        <v>255545</v>
      </c>
      <c r="FY21" s="77" t="s">
        <v>120</v>
      </c>
      <c r="FZ21" s="77">
        <v>226281</v>
      </c>
      <c r="GA21" s="77" t="s">
        <v>120</v>
      </c>
      <c r="GB21" s="77">
        <v>202926</v>
      </c>
      <c r="GC21" s="77" t="s">
        <v>120</v>
      </c>
      <c r="GD21" s="77">
        <v>163370</v>
      </c>
      <c r="GE21" s="77" t="s">
        <v>120</v>
      </c>
      <c r="GF21" s="77">
        <v>131691</v>
      </c>
      <c r="GG21" s="77" t="s">
        <v>120</v>
      </c>
      <c r="GH21" s="77">
        <v>98292</v>
      </c>
      <c r="GI21" s="77" t="s">
        <v>120</v>
      </c>
      <c r="GJ21" s="77">
        <v>75304</v>
      </c>
      <c r="GK21" s="77" t="s">
        <v>120</v>
      </c>
      <c r="GL21" s="77">
        <v>55851</v>
      </c>
      <c r="GM21" s="77" t="s">
        <v>120</v>
      </c>
      <c r="GN21" s="77">
        <v>38195</v>
      </c>
      <c r="GO21" s="77" t="s">
        <v>120</v>
      </c>
      <c r="GP21" s="77">
        <v>26403</v>
      </c>
      <c r="GQ21" s="77" t="s">
        <v>120</v>
      </c>
      <c r="GR21" s="77">
        <v>18316</v>
      </c>
      <c r="GS21" s="77" t="s">
        <v>120</v>
      </c>
      <c r="GT21" s="77">
        <v>12878</v>
      </c>
      <c r="GU21" s="77" t="s">
        <v>120</v>
      </c>
      <c r="GV21" s="77">
        <v>20465</v>
      </c>
      <c r="GW21" s="77" t="s">
        <v>120</v>
      </c>
      <c r="GX21" s="77">
        <v>0</v>
      </c>
      <c r="GY21" s="77" t="s">
        <v>120</v>
      </c>
      <c r="HA21" s="70" t="str">
        <f t="shared" si="0"/>
        <v>Germany (until 1990 former territory of the FRG)</v>
      </c>
      <c r="HB21" s="94">
        <f t="shared" si="1"/>
        <v>67820457</v>
      </c>
      <c r="HC21" s="94">
        <f t="shared" si="2"/>
        <v>3969138</v>
      </c>
    </row>
    <row r="22" spans="1:211" x14ac:dyDescent="0.25">
      <c r="A22" s="75" t="s">
        <v>76</v>
      </c>
      <c r="B22" s="76">
        <v>83155031</v>
      </c>
      <c r="C22" s="76" t="s">
        <v>120</v>
      </c>
      <c r="D22" s="76">
        <v>769380</v>
      </c>
      <c r="E22" s="76" t="s">
        <v>120</v>
      </c>
      <c r="F22" s="76">
        <v>783593</v>
      </c>
      <c r="G22" s="76" t="s">
        <v>120</v>
      </c>
      <c r="H22" s="76">
        <v>798366</v>
      </c>
      <c r="I22" s="76" t="s">
        <v>120</v>
      </c>
      <c r="J22" s="76">
        <v>806198</v>
      </c>
      <c r="K22" s="76" t="s">
        <v>120</v>
      </c>
      <c r="L22" s="76">
        <v>811601</v>
      </c>
      <c r="M22" s="76" t="s">
        <v>120</v>
      </c>
      <c r="N22" s="76">
        <v>785754</v>
      </c>
      <c r="O22" s="76" t="s">
        <v>120</v>
      </c>
      <c r="P22" s="76">
        <v>774587</v>
      </c>
      <c r="Q22" s="76" t="s">
        <v>120</v>
      </c>
      <c r="R22" s="76">
        <v>747447</v>
      </c>
      <c r="S22" s="76" t="s">
        <v>120</v>
      </c>
      <c r="T22" s="76">
        <v>745883</v>
      </c>
      <c r="U22" s="76" t="s">
        <v>120</v>
      </c>
      <c r="V22" s="76">
        <v>729897</v>
      </c>
      <c r="W22" s="76" t="s">
        <v>120</v>
      </c>
      <c r="X22" s="76">
        <v>747757</v>
      </c>
      <c r="Y22" s="76" t="s">
        <v>120</v>
      </c>
      <c r="Z22" s="76">
        <v>736417</v>
      </c>
      <c r="AA22" s="76" t="s">
        <v>120</v>
      </c>
      <c r="AB22" s="76">
        <v>755570</v>
      </c>
      <c r="AC22" s="76" t="s">
        <v>120</v>
      </c>
      <c r="AD22" s="76">
        <v>750180</v>
      </c>
      <c r="AE22" s="76" t="s">
        <v>120</v>
      </c>
      <c r="AF22" s="76">
        <v>735170</v>
      </c>
      <c r="AG22" s="76" t="s">
        <v>120</v>
      </c>
      <c r="AH22" s="76">
        <v>744218</v>
      </c>
      <c r="AI22" s="76" t="s">
        <v>120</v>
      </c>
      <c r="AJ22" s="76">
        <v>760578</v>
      </c>
      <c r="AK22" s="76" t="s">
        <v>120</v>
      </c>
      <c r="AL22" s="76">
        <v>761348</v>
      </c>
      <c r="AM22" s="76" t="s">
        <v>120</v>
      </c>
      <c r="AN22" s="76">
        <v>779039</v>
      </c>
      <c r="AO22" s="76" t="s">
        <v>120</v>
      </c>
      <c r="AP22" s="76">
        <v>811591</v>
      </c>
      <c r="AQ22" s="76" t="s">
        <v>120</v>
      </c>
      <c r="AR22" s="76">
        <v>865943</v>
      </c>
      <c r="AS22" s="76" t="s">
        <v>120</v>
      </c>
      <c r="AT22" s="76">
        <v>885430</v>
      </c>
      <c r="AU22" s="76" t="s">
        <v>120</v>
      </c>
      <c r="AV22" s="76">
        <v>910983</v>
      </c>
      <c r="AW22" s="76" t="s">
        <v>120</v>
      </c>
      <c r="AX22" s="76">
        <v>955511</v>
      </c>
      <c r="AY22" s="76" t="s">
        <v>120</v>
      </c>
      <c r="AZ22" s="76">
        <v>952624</v>
      </c>
      <c r="BA22" s="76" t="s">
        <v>120</v>
      </c>
      <c r="BB22" s="76">
        <v>939020</v>
      </c>
      <c r="BC22" s="76" t="s">
        <v>120</v>
      </c>
      <c r="BD22" s="76">
        <v>953617</v>
      </c>
      <c r="BE22" s="76" t="s">
        <v>120</v>
      </c>
      <c r="BF22" s="76">
        <v>984464</v>
      </c>
      <c r="BG22" s="76" t="s">
        <v>120</v>
      </c>
      <c r="BH22" s="76">
        <v>1000769</v>
      </c>
      <c r="BI22" s="76" t="s">
        <v>120</v>
      </c>
      <c r="BJ22" s="76">
        <v>1035069</v>
      </c>
      <c r="BK22" s="76" t="s">
        <v>120</v>
      </c>
      <c r="BL22" s="76">
        <v>1127628</v>
      </c>
      <c r="BM22" s="76" t="s">
        <v>120</v>
      </c>
      <c r="BN22" s="76">
        <v>1112935</v>
      </c>
      <c r="BO22" s="76" t="s">
        <v>120</v>
      </c>
      <c r="BP22" s="76">
        <v>1136859</v>
      </c>
      <c r="BQ22" s="76" t="s">
        <v>120</v>
      </c>
      <c r="BR22" s="76">
        <v>1112354</v>
      </c>
      <c r="BS22" s="76" t="s">
        <v>120</v>
      </c>
      <c r="BT22" s="76">
        <v>1091312</v>
      </c>
      <c r="BU22" s="76" t="s">
        <v>120</v>
      </c>
      <c r="BV22" s="76">
        <v>1058097</v>
      </c>
      <c r="BW22" s="76" t="s">
        <v>120</v>
      </c>
      <c r="BX22" s="76">
        <v>1050221</v>
      </c>
      <c r="BY22" s="76" t="s">
        <v>120</v>
      </c>
      <c r="BZ22" s="76">
        <v>1050675</v>
      </c>
      <c r="CA22" s="76" t="s">
        <v>120</v>
      </c>
      <c r="CB22" s="76">
        <v>1070818</v>
      </c>
      <c r="CC22" s="76" t="s">
        <v>120</v>
      </c>
      <c r="CD22" s="76">
        <v>1061065</v>
      </c>
      <c r="CE22" s="76" t="s">
        <v>120</v>
      </c>
      <c r="CF22" s="76">
        <v>1065188</v>
      </c>
      <c r="CG22" s="76" t="s">
        <v>120</v>
      </c>
      <c r="CH22" s="76">
        <v>1013187</v>
      </c>
      <c r="CI22" s="76" t="s">
        <v>120</v>
      </c>
      <c r="CJ22" s="76">
        <v>998596</v>
      </c>
      <c r="CK22" s="76" t="s">
        <v>120</v>
      </c>
      <c r="CL22" s="76">
        <v>988332</v>
      </c>
      <c r="CM22" s="76" t="s">
        <v>120</v>
      </c>
      <c r="CN22" s="76">
        <v>969585</v>
      </c>
      <c r="CO22" s="76" t="s">
        <v>120</v>
      </c>
      <c r="CP22" s="76">
        <v>944048</v>
      </c>
      <c r="CQ22" s="76" t="s">
        <v>120</v>
      </c>
      <c r="CR22" s="76">
        <v>954793</v>
      </c>
      <c r="CS22" s="76" t="s">
        <v>120</v>
      </c>
      <c r="CT22" s="76">
        <v>960699</v>
      </c>
      <c r="CU22" s="76" t="s">
        <v>120</v>
      </c>
      <c r="CV22" s="76">
        <v>1038215</v>
      </c>
      <c r="CW22" s="76" t="s">
        <v>120</v>
      </c>
      <c r="CX22" s="76">
        <v>1138105</v>
      </c>
      <c r="CY22" s="76" t="s">
        <v>120</v>
      </c>
      <c r="CZ22" s="76">
        <v>1177845</v>
      </c>
      <c r="DA22" s="76" t="s">
        <v>120</v>
      </c>
      <c r="DB22" s="76">
        <v>1261618</v>
      </c>
      <c r="DC22" s="76" t="s">
        <v>120</v>
      </c>
      <c r="DD22" s="76">
        <v>1318051</v>
      </c>
      <c r="DE22" s="76" t="s">
        <v>120</v>
      </c>
      <c r="DF22" s="76">
        <v>1348886</v>
      </c>
      <c r="DG22" s="76" t="s">
        <v>120</v>
      </c>
      <c r="DH22" s="76">
        <v>1380824</v>
      </c>
      <c r="DI22" s="76" t="s">
        <v>120</v>
      </c>
      <c r="DJ22" s="76">
        <v>1381357</v>
      </c>
      <c r="DK22" s="76" t="s">
        <v>120</v>
      </c>
      <c r="DL22" s="76">
        <v>1402572</v>
      </c>
      <c r="DM22" s="76" t="s">
        <v>120</v>
      </c>
      <c r="DN22" s="76">
        <v>1385607</v>
      </c>
      <c r="DO22" s="76" t="s">
        <v>120</v>
      </c>
      <c r="DP22" s="76">
        <v>1336643</v>
      </c>
      <c r="DQ22" s="76" t="s">
        <v>120</v>
      </c>
      <c r="DR22" s="76">
        <v>1311139</v>
      </c>
      <c r="DS22" s="76" t="s">
        <v>120</v>
      </c>
      <c r="DT22" s="76">
        <v>1261935</v>
      </c>
      <c r="DU22" s="76" t="s">
        <v>120</v>
      </c>
      <c r="DV22" s="76">
        <v>1220021</v>
      </c>
      <c r="DW22" s="76" t="s">
        <v>120</v>
      </c>
      <c r="DX22" s="76">
        <v>1146667</v>
      </c>
      <c r="DY22" s="76" t="s">
        <v>120</v>
      </c>
      <c r="DZ22" s="76">
        <v>1113442</v>
      </c>
      <c r="EA22" s="76" t="s">
        <v>120</v>
      </c>
      <c r="EB22" s="76">
        <v>1076072</v>
      </c>
      <c r="EC22" s="76" t="s">
        <v>120</v>
      </c>
      <c r="ED22" s="76">
        <v>1035309</v>
      </c>
      <c r="EE22" s="76" t="s">
        <v>120</v>
      </c>
      <c r="EF22" s="76">
        <v>1007452</v>
      </c>
      <c r="EG22" s="76" t="s">
        <v>120</v>
      </c>
      <c r="EH22" s="76">
        <v>967555</v>
      </c>
      <c r="EI22" s="76" t="s">
        <v>120</v>
      </c>
      <c r="EJ22" s="76">
        <v>958288</v>
      </c>
      <c r="EK22" s="76" t="s">
        <v>120</v>
      </c>
      <c r="EL22" s="76">
        <v>930500</v>
      </c>
      <c r="EM22" s="76" t="s">
        <v>120</v>
      </c>
      <c r="EN22" s="76">
        <v>921770</v>
      </c>
      <c r="EO22" s="76" t="s">
        <v>120</v>
      </c>
      <c r="EP22" s="76">
        <v>881247</v>
      </c>
      <c r="EQ22" s="76" t="s">
        <v>120</v>
      </c>
      <c r="ER22" s="76">
        <v>795008</v>
      </c>
      <c r="ES22" s="76" t="s">
        <v>120</v>
      </c>
      <c r="ET22" s="76">
        <v>737688</v>
      </c>
      <c r="EU22" s="76" t="s">
        <v>120</v>
      </c>
      <c r="EV22" s="76">
        <v>632357</v>
      </c>
      <c r="EW22" s="76" t="s">
        <v>120</v>
      </c>
      <c r="EX22" s="76">
        <v>546752</v>
      </c>
      <c r="EY22" s="76" t="s">
        <v>120</v>
      </c>
      <c r="EZ22" s="76">
        <v>718997</v>
      </c>
      <c r="FA22" s="76" t="s">
        <v>120</v>
      </c>
      <c r="FB22" s="76">
        <v>717058</v>
      </c>
      <c r="FC22" s="76" t="s">
        <v>120</v>
      </c>
      <c r="FD22" s="76">
        <v>680345</v>
      </c>
      <c r="FE22" s="76" t="s">
        <v>120</v>
      </c>
      <c r="FF22" s="76">
        <v>804876</v>
      </c>
      <c r="FG22" s="76" t="s">
        <v>120</v>
      </c>
      <c r="FH22" s="76">
        <v>818459</v>
      </c>
      <c r="FI22" s="76" t="s">
        <v>120</v>
      </c>
      <c r="FJ22" s="76">
        <v>775452</v>
      </c>
      <c r="FK22" s="76" t="s">
        <v>120</v>
      </c>
      <c r="FL22" s="76">
        <v>687458</v>
      </c>
      <c r="FM22" s="76" t="s">
        <v>120</v>
      </c>
      <c r="FN22" s="76">
        <v>604464</v>
      </c>
      <c r="FO22" s="76" t="s">
        <v>120</v>
      </c>
      <c r="FP22" s="76">
        <v>544669</v>
      </c>
      <c r="FQ22" s="76" t="s">
        <v>120</v>
      </c>
      <c r="FR22" s="76">
        <v>482570</v>
      </c>
      <c r="FS22" s="76" t="s">
        <v>120</v>
      </c>
      <c r="FT22" s="76">
        <v>406395</v>
      </c>
      <c r="FU22" s="76" t="s">
        <v>120</v>
      </c>
      <c r="FV22" s="76">
        <v>291450</v>
      </c>
      <c r="FW22" s="76" t="s">
        <v>120</v>
      </c>
      <c r="FX22" s="76">
        <v>255545</v>
      </c>
      <c r="FY22" s="76" t="s">
        <v>120</v>
      </c>
      <c r="FZ22" s="76">
        <v>226281</v>
      </c>
      <c r="GA22" s="76" t="s">
        <v>120</v>
      </c>
      <c r="GB22" s="76">
        <v>202926</v>
      </c>
      <c r="GC22" s="76" t="s">
        <v>120</v>
      </c>
      <c r="GD22" s="76">
        <v>163370</v>
      </c>
      <c r="GE22" s="76" t="s">
        <v>120</v>
      </c>
      <c r="GF22" s="76">
        <v>131691</v>
      </c>
      <c r="GG22" s="76" t="s">
        <v>120</v>
      </c>
      <c r="GH22" s="76">
        <v>98292</v>
      </c>
      <c r="GI22" s="76" t="s">
        <v>120</v>
      </c>
      <c r="GJ22" s="76">
        <v>75304</v>
      </c>
      <c r="GK22" s="76" t="s">
        <v>120</v>
      </c>
      <c r="GL22" s="76">
        <v>55851</v>
      </c>
      <c r="GM22" s="76" t="s">
        <v>120</v>
      </c>
      <c r="GN22" s="76">
        <v>38195</v>
      </c>
      <c r="GO22" s="76" t="s">
        <v>120</v>
      </c>
      <c r="GP22" s="76">
        <v>26403</v>
      </c>
      <c r="GQ22" s="76" t="s">
        <v>120</v>
      </c>
      <c r="GR22" s="76">
        <v>18316</v>
      </c>
      <c r="GS22" s="76" t="s">
        <v>120</v>
      </c>
      <c r="GT22" s="76">
        <v>12878</v>
      </c>
      <c r="GU22" s="76" t="s">
        <v>120</v>
      </c>
      <c r="GV22" s="76">
        <v>20465</v>
      </c>
      <c r="GW22" s="76" t="s">
        <v>120</v>
      </c>
      <c r="GX22" s="76">
        <v>0</v>
      </c>
      <c r="GY22" s="76" t="s">
        <v>120</v>
      </c>
      <c r="HA22" s="70" t="str">
        <f t="shared" si="0"/>
        <v>Germany including former GDR</v>
      </c>
      <c r="HB22" s="94">
        <f t="shared" si="1"/>
        <v>67820457</v>
      </c>
      <c r="HC22" s="94">
        <f t="shared" si="2"/>
        <v>3969138</v>
      </c>
    </row>
    <row r="23" spans="1:211" x14ac:dyDescent="0.25">
      <c r="A23" s="75" t="s">
        <v>236</v>
      </c>
      <c r="B23" s="77">
        <v>1330068</v>
      </c>
      <c r="C23" s="77" t="s">
        <v>120</v>
      </c>
      <c r="D23" s="77">
        <v>13222</v>
      </c>
      <c r="E23" s="77" t="s">
        <v>120</v>
      </c>
      <c r="F23" s="77">
        <v>14209</v>
      </c>
      <c r="G23" s="77" t="s">
        <v>120</v>
      </c>
      <c r="H23" s="77">
        <v>14545</v>
      </c>
      <c r="I23" s="77" t="s">
        <v>120</v>
      </c>
      <c r="J23" s="77">
        <v>13970</v>
      </c>
      <c r="K23" s="77" t="s">
        <v>120</v>
      </c>
      <c r="L23" s="77">
        <v>14375</v>
      </c>
      <c r="M23" s="77" t="s">
        <v>120</v>
      </c>
      <c r="N23" s="77">
        <v>14377</v>
      </c>
      <c r="O23" s="77" t="s">
        <v>120</v>
      </c>
      <c r="P23" s="77">
        <v>14016</v>
      </c>
      <c r="Q23" s="77" t="s">
        <v>120</v>
      </c>
      <c r="R23" s="77">
        <v>14051</v>
      </c>
      <c r="S23" s="77" t="s">
        <v>120</v>
      </c>
      <c r="T23" s="77">
        <v>14284</v>
      </c>
      <c r="U23" s="77" t="s">
        <v>120</v>
      </c>
      <c r="V23" s="77">
        <v>14763</v>
      </c>
      <c r="W23" s="77" t="s">
        <v>120</v>
      </c>
      <c r="X23" s="77">
        <v>15752</v>
      </c>
      <c r="Y23" s="77" t="s">
        <v>120</v>
      </c>
      <c r="Z23" s="77">
        <v>15508</v>
      </c>
      <c r="AA23" s="77" t="s">
        <v>120</v>
      </c>
      <c r="AB23" s="77">
        <v>15701</v>
      </c>
      <c r="AC23" s="77" t="s">
        <v>120</v>
      </c>
      <c r="AD23" s="77">
        <v>15292</v>
      </c>
      <c r="AE23" s="77" t="s">
        <v>120</v>
      </c>
      <c r="AF23" s="77">
        <v>14406</v>
      </c>
      <c r="AG23" s="77" t="s">
        <v>120</v>
      </c>
      <c r="AH23" s="77">
        <v>13839</v>
      </c>
      <c r="AI23" s="77" t="s">
        <v>120</v>
      </c>
      <c r="AJ23" s="77">
        <v>13367</v>
      </c>
      <c r="AK23" s="77" t="s">
        <v>120</v>
      </c>
      <c r="AL23" s="77">
        <v>12550</v>
      </c>
      <c r="AM23" s="77" t="s">
        <v>120</v>
      </c>
      <c r="AN23" s="77">
        <v>12416</v>
      </c>
      <c r="AO23" s="77" t="s">
        <v>120</v>
      </c>
      <c r="AP23" s="77">
        <v>12137</v>
      </c>
      <c r="AQ23" s="77" t="s">
        <v>120</v>
      </c>
      <c r="AR23" s="77">
        <v>12620</v>
      </c>
      <c r="AS23" s="77" t="s">
        <v>120</v>
      </c>
      <c r="AT23" s="77">
        <v>12105</v>
      </c>
      <c r="AU23" s="77" t="s">
        <v>120</v>
      </c>
      <c r="AV23" s="77">
        <v>12090</v>
      </c>
      <c r="AW23" s="77" t="s">
        <v>120</v>
      </c>
      <c r="AX23" s="77">
        <v>12482</v>
      </c>
      <c r="AY23" s="77" t="s">
        <v>120</v>
      </c>
      <c r="AZ23" s="77">
        <v>13221</v>
      </c>
      <c r="BA23" s="77" t="s">
        <v>120</v>
      </c>
      <c r="BB23" s="77">
        <v>13262</v>
      </c>
      <c r="BC23" s="77" t="s">
        <v>120</v>
      </c>
      <c r="BD23" s="77">
        <v>13781</v>
      </c>
      <c r="BE23" s="77" t="s">
        <v>120</v>
      </c>
      <c r="BF23" s="77">
        <v>14658</v>
      </c>
      <c r="BG23" s="77" t="s">
        <v>120</v>
      </c>
      <c r="BH23" s="77">
        <v>16772</v>
      </c>
      <c r="BI23" s="77" t="s">
        <v>120</v>
      </c>
      <c r="BJ23" s="77">
        <v>17220</v>
      </c>
      <c r="BK23" s="77" t="s">
        <v>120</v>
      </c>
      <c r="BL23" s="77">
        <v>19442</v>
      </c>
      <c r="BM23" s="77" t="s">
        <v>120</v>
      </c>
      <c r="BN23" s="77">
        <v>20636</v>
      </c>
      <c r="BO23" s="77" t="s">
        <v>120</v>
      </c>
      <c r="BP23" s="77">
        <v>20962</v>
      </c>
      <c r="BQ23" s="77" t="s">
        <v>120</v>
      </c>
      <c r="BR23" s="77">
        <v>20781</v>
      </c>
      <c r="BS23" s="77" t="s">
        <v>120</v>
      </c>
      <c r="BT23" s="77">
        <v>19861</v>
      </c>
      <c r="BU23" s="77" t="s">
        <v>120</v>
      </c>
      <c r="BV23" s="77">
        <v>19662</v>
      </c>
      <c r="BW23" s="77" t="s">
        <v>120</v>
      </c>
      <c r="BX23" s="77">
        <v>19813</v>
      </c>
      <c r="BY23" s="77" t="s">
        <v>120</v>
      </c>
      <c r="BZ23" s="77">
        <v>19685</v>
      </c>
      <c r="CA23" s="77" t="s">
        <v>120</v>
      </c>
      <c r="CB23" s="77">
        <v>18926</v>
      </c>
      <c r="CC23" s="77" t="s">
        <v>120</v>
      </c>
      <c r="CD23" s="77">
        <v>18716</v>
      </c>
      <c r="CE23" s="77" t="s">
        <v>120</v>
      </c>
      <c r="CF23" s="77">
        <v>18466</v>
      </c>
      <c r="CG23" s="77" t="s">
        <v>120</v>
      </c>
      <c r="CH23" s="77">
        <v>18240</v>
      </c>
      <c r="CI23" s="77" t="s">
        <v>120</v>
      </c>
      <c r="CJ23" s="77">
        <v>18029</v>
      </c>
      <c r="CK23" s="77" t="s">
        <v>120</v>
      </c>
      <c r="CL23" s="77">
        <v>18418</v>
      </c>
      <c r="CM23" s="77" t="s">
        <v>120</v>
      </c>
      <c r="CN23" s="77">
        <v>18319</v>
      </c>
      <c r="CO23" s="77" t="s">
        <v>120</v>
      </c>
      <c r="CP23" s="77">
        <v>18146</v>
      </c>
      <c r="CQ23" s="77" t="s">
        <v>120</v>
      </c>
      <c r="CR23" s="77">
        <v>18194</v>
      </c>
      <c r="CS23" s="77" t="s">
        <v>120</v>
      </c>
      <c r="CT23" s="77">
        <v>18033</v>
      </c>
      <c r="CU23" s="77" t="s">
        <v>120</v>
      </c>
      <c r="CV23" s="77">
        <v>18477</v>
      </c>
      <c r="CW23" s="77" t="s">
        <v>120</v>
      </c>
      <c r="CX23" s="77">
        <v>18688</v>
      </c>
      <c r="CY23" s="77" t="s">
        <v>120</v>
      </c>
      <c r="CZ23" s="77">
        <v>18312</v>
      </c>
      <c r="DA23" s="77" t="s">
        <v>120</v>
      </c>
      <c r="DB23" s="77">
        <v>17820</v>
      </c>
      <c r="DC23" s="77" t="s">
        <v>120</v>
      </c>
      <c r="DD23" s="77">
        <v>17068</v>
      </c>
      <c r="DE23" s="77" t="s">
        <v>120</v>
      </c>
      <c r="DF23" s="77">
        <v>16119</v>
      </c>
      <c r="DG23" s="77" t="s">
        <v>120</v>
      </c>
      <c r="DH23" s="77">
        <v>16218</v>
      </c>
      <c r="DI23" s="77" t="s">
        <v>120</v>
      </c>
      <c r="DJ23" s="77">
        <v>16298</v>
      </c>
      <c r="DK23" s="77" t="s">
        <v>120</v>
      </c>
      <c r="DL23" s="77">
        <v>16946</v>
      </c>
      <c r="DM23" s="77" t="s">
        <v>120</v>
      </c>
      <c r="DN23" s="77">
        <v>16861</v>
      </c>
      <c r="DO23" s="77" t="s">
        <v>120</v>
      </c>
      <c r="DP23" s="77">
        <v>17513</v>
      </c>
      <c r="DQ23" s="77" t="s">
        <v>120</v>
      </c>
      <c r="DR23" s="77">
        <v>17948</v>
      </c>
      <c r="DS23" s="77" t="s">
        <v>120</v>
      </c>
      <c r="DT23" s="77">
        <v>17795</v>
      </c>
      <c r="DU23" s="77" t="s">
        <v>120</v>
      </c>
      <c r="DV23" s="77">
        <v>17596</v>
      </c>
      <c r="DW23" s="77" t="s">
        <v>120</v>
      </c>
      <c r="DX23" s="77">
        <v>17077</v>
      </c>
      <c r="DY23" s="77" t="s">
        <v>120</v>
      </c>
      <c r="DZ23" s="77">
        <v>16806</v>
      </c>
      <c r="EA23" s="77" t="s">
        <v>120</v>
      </c>
      <c r="EB23" s="77">
        <v>16565</v>
      </c>
      <c r="EC23" s="77" t="s">
        <v>120</v>
      </c>
      <c r="ED23" s="77">
        <v>16947</v>
      </c>
      <c r="EE23" s="77" t="s">
        <v>120</v>
      </c>
      <c r="EF23" s="77">
        <v>16329</v>
      </c>
      <c r="EG23" s="77" t="s">
        <v>120</v>
      </c>
      <c r="EH23" s="77">
        <v>15298</v>
      </c>
      <c r="EI23" s="77" t="s">
        <v>120</v>
      </c>
      <c r="EJ23" s="77">
        <v>15314</v>
      </c>
      <c r="EK23" s="77" t="s">
        <v>120</v>
      </c>
      <c r="EL23" s="77">
        <v>15043</v>
      </c>
      <c r="EM23" s="77" t="s">
        <v>120</v>
      </c>
      <c r="EN23" s="77">
        <v>14137</v>
      </c>
      <c r="EO23" s="77" t="s">
        <v>120</v>
      </c>
      <c r="EP23" s="77">
        <v>14774</v>
      </c>
      <c r="EQ23" s="77" t="s">
        <v>120</v>
      </c>
      <c r="ER23" s="77">
        <v>13428</v>
      </c>
      <c r="ES23" s="77" t="s">
        <v>120</v>
      </c>
      <c r="ET23" s="77">
        <v>12710</v>
      </c>
      <c r="EU23" s="77" t="s">
        <v>120</v>
      </c>
      <c r="EV23" s="77">
        <v>11370</v>
      </c>
      <c r="EW23" s="77" t="s">
        <v>120</v>
      </c>
      <c r="EX23" s="77">
        <v>8876</v>
      </c>
      <c r="EY23" s="77" t="s">
        <v>120</v>
      </c>
      <c r="EZ23" s="77">
        <v>8685</v>
      </c>
      <c r="FA23" s="77" t="s">
        <v>120</v>
      </c>
      <c r="FB23" s="77">
        <v>8192</v>
      </c>
      <c r="FC23" s="77" t="s">
        <v>120</v>
      </c>
      <c r="FD23" s="77">
        <v>9598</v>
      </c>
      <c r="FE23" s="77" t="s">
        <v>120</v>
      </c>
      <c r="FF23" s="77">
        <v>10921</v>
      </c>
      <c r="FG23" s="77" t="s">
        <v>120</v>
      </c>
      <c r="FH23" s="77">
        <v>9307</v>
      </c>
      <c r="FI23" s="77" t="s">
        <v>120</v>
      </c>
      <c r="FJ23" s="77">
        <v>9459</v>
      </c>
      <c r="FK23" s="77" t="s">
        <v>120</v>
      </c>
      <c r="FL23" s="77">
        <v>8760</v>
      </c>
      <c r="FM23" s="77" t="s">
        <v>120</v>
      </c>
      <c r="FN23" s="77">
        <v>8485</v>
      </c>
      <c r="FO23" s="77" t="s">
        <v>120</v>
      </c>
      <c r="FP23" s="77">
        <v>7093</v>
      </c>
      <c r="FQ23" s="77" t="s">
        <v>120</v>
      </c>
      <c r="FR23" s="77">
        <v>6039</v>
      </c>
      <c r="FS23" s="77" t="s">
        <v>120</v>
      </c>
      <c r="FT23" s="77">
        <v>4981</v>
      </c>
      <c r="FU23" s="77" t="s">
        <v>120</v>
      </c>
      <c r="FV23" s="77">
        <v>4478</v>
      </c>
      <c r="FW23" s="77" t="s">
        <v>120</v>
      </c>
      <c r="FX23" s="77">
        <v>4331</v>
      </c>
      <c r="FY23" s="77" t="s">
        <v>120</v>
      </c>
      <c r="FZ23" s="77">
        <v>3702</v>
      </c>
      <c r="GA23" s="77" t="s">
        <v>120</v>
      </c>
      <c r="GB23" s="77">
        <v>2992</v>
      </c>
      <c r="GC23" s="77" t="s">
        <v>120</v>
      </c>
      <c r="GD23" s="77">
        <v>2487</v>
      </c>
      <c r="GE23" s="77" t="s">
        <v>120</v>
      </c>
      <c r="GF23" s="77">
        <v>2082</v>
      </c>
      <c r="GG23" s="77" t="s">
        <v>120</v>
      </c>
      <c r="GH23" s="77">
        <v>1505</v>
      </c>
      <c r="GI23" s="77" t="s">
        <v>120</v>
      </c>
      <c r="GJ23" s="77">
        <v>1065</v>
      </c>
      <c r="GK23" s="77" t="s">
        <v>120</v>
      </c>
      <c r="GL23" s="77">
        <v>766</v>
      </c>
      <c r="GM23" s="77" t="s">
        <v>120</v>
      </c>
      <c r="GN23" s="77">
        <v>561</v>
      </c>
      <c r="GO23" s="77" t="s">
        <v>120</v>
      </c>
      <c r="GP23" s="77">
        <v>382</v>
      </c>
      <c r="GQ23" s="77" t="s">
        <v>120</v>
      </c>
      <c r="GR23" s="77">
        <v>229</v>
      </c>
      <c r="GS23" s="77" t="s">
        <v>120</v>
      </c>
      <c r="GT23" s="77">
        <v>161</v>
      </c>
      <c r="GU23" s="77" t="s">
        <v>120</v>
      </c>
      <c r="GV23" s="77">
        <v>154</v>
      </c>
      <c r="GW23" s="77" t="s">
        <v>120</v>
      </c>
      <c r="GX23" s="77">
        <v>0</v>
      </c>
      <c r="GY23" s="77" t="s">
        <v>120</v>
      </c>
      <c r="HA23" s="70" t="str">
        <f t="shared" si="0"/>
        <v>Estonia</v>
      </c>
      <c r="HB23" s="94">
        <f t="shared" si="1"/>
        <v>1047288</v>
      </c>
      <c r="HC23" s="94">
        <f t="shared" si="2"/>
        <v>70321</v>
      </c>
    </row>
    <row r="24" spans="1:211" x14ac:dyDescent="0.25">
      <c r="A24" s="75" t="s">
        <v>237</v>
      </c>
      <c r="B24" s="76">
        <v>5006324</v>
      </c>
      <c r="C24" s="76" t="s">
        <v>120</v>
      </c>
      <c r="D24" s="76">
        <v>56185</v>
      </c>
      <c r="E24" s="76" t="s">
        <v>120</v>
      </c>
      <c r="F24" s="76">
        <v>60084</v>
      </c>
      <c r="G24" s="76" t="s">
        <v>120</v>
      </c>
      <c r="H24" s="76">
        <v>61647</v>
      </c>
      <c r="I24" s="76" t="s">
        <v>120</v>
      </c>
      <c r="J24" s="76">
        <v>63181</v>
      </c>
      <c r="K24" s="76" t="s">
        <v>120</v>
      </c>
      <c r="L24" s="76">
        <v>63976</v>
      </c>
      <c r="M24" s="76" t="s">
        <v>120</v>
      </c>
      <c r="N24" s="76">
        <v>63799</v>
      </c>
      <c r="O24" s="76" t="s">
        <v>120</v>
      </c>
      <c r="P24" s="76">
        <v>65128</v>
      </c>
      <c r="Q24" s="76" t="s">
        <v>120</v>
      </c>
      <c r="R24" s="76">
        <v>67748</v>
      </c>
      <c r="S24" s="76" t="s">
        <v>120</v>
      </c>
      <c r="T24" s="76">
        <v>69554</v>
      </c>
      <c r="U24" s="76" t="s">
        <v>120</v>
      </c>
      <c r="V24" s="76">
        <v>71921</v>
      </c>
      <c r="W24" s="76" t="s">
        <v>120</v>
      </c>
      <c r="X24" s="76">
        <v>73079</v>
      </c>
      <c r="Y24" s="76" t="s">
        <v>120</v>
      </c>
      <c r="Z24" s="76">
        <v>73355</v>
      </c>
      <c r="AA24" s="76" t="s">
        <v>120</v>
      </c>
      <c r="AB24" s="76">
        <v>72663</v>
      </c>
      <c r="AC24" s="76" t="s">
        <v>120</v>
      </c>
      <c r="AD24" s="76">
        <v>71153</v>
      </c>
      <c r="AE24" s="76" t="s">
        <v>120</v>
      </c>
      <c r="AF24" s="76">
        <v>66942</v>
      </c>
      <c r="AG24" s="76" t="s">
        <v>120</v>
      </c>
      <c r="AH24" s="76">
        <v>64992</v>
      </c>
      <c r="AI24" s="76" t="s">
        <v>120</v>
      </c>
      <c r="AJ24" s="76">
        <v>64675</v>
      </c>
      <c r="AK24" s="76" t="s">
        <v>120</v>
      </c>
      <c r="AL24" s="76">
        <v>64708</v>
      </c>
      <c r="AM24" s="76" t="s">
        <v>120</v>
      </c>
      <c r="AN24" s="76">
        <v>65026</v>
      </c>
      <c r="AO24" s="76" t="s">
        <v>120</v>
      </c>
      <c r="AP24" s="76">
        <v>63770</v>
      </c>
      <c r="AQ24" s="76" t="s">
        <v>120</v>
      </c>
      <c r="AR24" s="76">
        <v>62683</v>
      </c>
      <c r="AS24" s="76" t="s">
        <v>120</v>
      </c>
      <c r="AT24" s="76">
        <v>63048</v>
      </c>
      <c r="AU24" s="76" t="s">
        <v>120</v>
      </c>
      <c r="AV24" s="76">
        <v>62275</v>
      </c>
      <c r="AW24" s="76" t="s">
        <v>120</v>
      </c>
      <c r="AX24" s="76">
        <v>61794</v>
      </c>
      <c r="AY24" s="76" t="s">
        <v>120</v>
      </c>
      <c r="AZ24" s="76">
        <v>58434</v>
      </c>
      <c r="BA24" s="76" t="s">
        <v>120</v>
      </c>
      <c r="BB24" s="76">
        <v>57890</v>
      </c>
      <c r="BC24" s="76" t="s">
        <v>120</v>
      </c>
      <c r="BD24" s="76">
        <v>57936</v>
      </c>
      <c r="BE24" s="76" t="s">
        <v>120</v>
      </c>
      <c r="BF24" s="76">
        <v>58117</v>
      </c>
      <c r="BG24" s="76" t="s">
        <v>120</v>
      </c>
      <c r="BH24" s="76">
        <v>58192</v>
      </c>
      <c r="BI24" s="76" t="s">
        <v>120</v>
      </c>
      <c r="BJ24" s="76">
        <v>59911</v>
      </c>
      <c r="BK24" s="76" t="s">
        <v>120</v>
      </c>
      <c r="BL24" s="76">
        <v>61118</v>
      </c>
      <c r="BM24" s="76" t="s">
        <v>120</v>
      </c>
      <c r="BN24" s="76">
        <v>61571</v>
      </c>
      <c r="BO24" s="76" t="s">
        <v>120</v>
      </c>
      <c r="BP24" s="76">
        <v>64421</v>
      </c>
      <c r="BQ24" s="76" t="s">
        <v>120</v>
      </c>
      <c r="BR24" s="76">
        <v>64054</v>
      </c>
      <c r="BS24" s="76" t="s">
        <v>120</v>
      </c>
      <c r="BT24" s="76">
        <v>67803</v>
      </c>
      <c r="BU24" s="76" t="s">
        <v>120</v>
      </c>
      <c r="BV24" s="76">
        <v>71131</v>
      </c>
      <c r="BW24" s="76" t="s">
        <v>120</v>
      </c>
      <c r="BX24" s="76">
        <v>72198</v>
      </c>
      <c r="BY24" s="76" t="s">
        <v>120</v>
      </c>
      <c r="BZ24" s="76">
        <v>75759</v>
      </c>
      <c r="CA24" s="76" t="s">
        <v>120</v>
      </c>
      <c r="CB24" s="76">
        <v>78504</v>
      </c>
      <c r="CC24" s="76" t="s">
        <v>120</v>
      </c>
      <c r="CD24" s="76">
        <v>81134</v>
      </c>
      <c r="CE24" s="76" t="s">
        <v>120</v>
      </c>
      <c r="CF24" s="76">
        <v>84306</v>
      </c>
      <c r="CG24" s="76" t="s">
        <v>120</v>
      </c>
      <c r="CH24" s="76">
        <v>83694</v>
      </c>
      <c r="CI24" s="76" t="s">
        <v>120</v>
      </c>
      <c r="CJ24" s="76">
        <v>78824</v>
      </c>
      <c r="CK24" s="76" t="s">
        <v>120</v>
      </c>
      <c r="CL24" s="76">
        <v>77348</v>
      </c>
      <c r="CM24" s="76" t="s">
        <v>120</v>
      </c>
      <c r="CN24" s="76">
        <v>76269</v>
      </c>
      <c r="CO24" s="76" t="s">
        <v>120</v>
      </c>
      <c r="CP24" s="76">
        <v>75685</v>
      </c>
      <c r="CQ24" s="76" t="s">
        <v>120</v>
      </c>
      <c r="CR24" s="76">
        <v>74348</v>
      </c>
      <c r="CS24" s="76" t="s">
        <v>120</v>
      </c>
      <c r="CT24" s="76">
        <v>72259</v>
      </c>
      <c r="CU24" s="76" t="s">
        <v>120</v>
      </c>
      <c r="CV24" s="76">
        <v>71352</v>
      </c>
      <c r="CW24" s="76" t="s">
        <v>120</v>
      </c>
      <c r="CX24" s="76">
        <v>69300</v>
      </c>
      <c r="CY24" s="76" t="s">
        <v>120</v>
      </c>
      <c r="CZ24" s="76">
        <v>69198</v>
      </c>
      <c r="DA24" s="76" t="s">
        <v>120</v>
      </c>
      <c r="DB24" s="76">
        <v>66038</v>
      </c>
      <c r="DC24" s="76" t="s">
        <v>120</v>
      </c>
      <c r="DD24" s="76">
        <v>63218</v>
      </c>
      <c r="DE24" s="76" t="s">
        <v>120</v>
      </c>
      <c r="DF24" s="76">
        <v>62206</v>
      </c>
      <c r="DG24" s="76" t="s">
        <v>120</v>
      </c>
      <c r="DH24" s="76">
        <v>61393</v>
      </c>
      <c r="DI24" s="76" t="s">
        <v>120</v>
      </c>
      <c r="DJ24" s="76">
        <v>61422</v>
      </c>
      <c r="DK24" s="76" t="s">
        <v>120</v>
      </c>
      <c r="DL24" s="76">
        <v>61075</v>
      </c>
      <c r="DM24" s="76" t="s">
        <v>120</v>
      </c>
      <c r="DN24" s="76">
        <v>59550</v>
      </c>
      <c r="DO24" s="76" t="s">
        <v>120</v>
      </c>
      <c r="DP24" s="76">
        <v>57576</v>
      </c>
      <c r="DQ24" s="76" t="s">
        <v>120</v>
      </c>
      <c r="DR24" s="76">
        <v>56357</v>
      </c>
      <c r="DS24" s="76" t="s">
        <v>120</v>
      </c>
      <c r="DT24" s="76">
        <v>56410</v>
      </c>
      <c r="DU24" s="76" t="s">
        <v>120</v>
      </c>
      <c r="DV24" s="76">
        <v>54093</v>
      </c>
      <c r="DW24" s="76" t="s">
        <v>120</v>
      </c>
      <c r="DX24" s="76">
        <v>52857</v>
      </c>
      <c r="DY24" s="76" t="s">
        <v>120</v>
      </c>
      <c r="DZ24" s="76">
        <v>51168</v>
      </c>
      <c r="EA24" s="76" t="s">
        <v>120</v>
      </c>
      <c r="EB24" s="76">
        <v>49818</v>
      </c>
      <c r="EC24" s="76" t="s">
        <v>120</v>
      </c>
      <c r="ED24" s="76">
        <v>48550</v>
      </c>
      <c r="EE24" s="76" t="s">
        <v>120</v>
      </c>
      <c r="EF24" s="76">
        <v>47587</v>
      </c>
      <c r="EG24" s="76" t="s">
        <v>120</v>
      </c>
      <c r="EH24" s="76">
        <v>45282</v>
      </c>
      <c r="EI24" s="76" t="s">
        <v>120</v>
      </c>
      <c r="EJ24" s="76">
        <v>44658</v>
      </c>
      <c r="EK24" s="76" t="s">
        <v>120</v>
      </c>
      <c r="EL24" s="76">
        <v>42295</v>
      </c>
      <c r="EM24" s="76" t="s">
        <v>120</v>
      </c>
      <c r="EN24" s="76">
        <v>41201</v>
      </c>
      <c r="EO24" s="76" t="s">
        <v>120</v>
      </c>
      <c r="EP24" s="76">
        <v>40219</v>
      </c>
      <c r="EQ24" s="76" t="s">
        <v>120</v>
      </c>
      <c r="ER24" s="76">
        <v>39051</v>
      </c>
      <c r="ES24" s="76" t="s">
        <v>120</v>
      </c>
      <c r="ET24" s="76">
        <v>37426</v>
      </c>
      <c r="EU24" s="76" t="s">
        <v>120</v>
      </c>
      <c r="EV24" s="76">
        <v>35647</v>
      </c>
      <c r="EW24" s="76" t="s">
        <v>120</v>
      </c>
      <c r="EX24" s="76">
        <v>33637</v>
      </c>
      <c r="EY24" s="76" t="s">
        <v>120</v>
      </c>
      <c r="EZ24" s="76">
        <v>30724</v>
      </c>
      <c r="FA24" s="76" t="s">
        <v>120</v>
      </c>
      <c r="FB24" s="76">
        <v>28226</v>
      </c>
      <c r="FC24" s="76" t="s">
        <v>120</v>
      </c>
      <c r="FD24" s="76">
        <v>25622</v>
      </c>
      <c r="FE24" s="76" t="s">
        <v>120</v>
      </c>
      <c r="FF24" s="76">
        <v>22932</v>
      </c>
      <c r="FG24" s="76" t="s">
        <v>120</v>
      </c>
      <c r="FH24" s="76">
        <v>21118</v>
      </c>
      <c r="FI24" s="76" t="s">
        <v>120</v>
      </c>
      <c r="FJ24" s="76">
        <v>20004</v>
      </c>
      <c r="FK24" s="76" t="s">
        <v>120</v>
      </c>
      <c r="FL24" s="76">
        <v>18215</v>
      </c>
      <c r="FM24" s="76" t="s">
        <v>120</v>
      </c>
      <c r="FN24" s="76">
        <v>16585</v>
      </c>
      <c r="FO24" s="76" t="s">
        <v>120</v>
      </c>
      <c r="FP24" s="76">
        <v>15374</v>
      </c>
      <c r="FQ24" s="76" t="s">
        <v>120</v>
      </c>
      <c r="FR24" s="76">
        <v>13762</v>
      </c>
      <c r="FS24" s="76" t="s">
        <v>120</v>
      </c>
      <c r="FT24" s="76">
        <v>11772</v>
      </c>
      <c r="FU24" s="76" t="s">
        <v>120</v>
      </c>
      <c r="FV24" s="76">
        <v>9906</v>
      </c>
      <c r="FW24" s="76" t="s">
        <v>120</v>
      </c>
      <c r="FX24" s="76">
        <v>8280</v>
      </c>
      <c r="FY24" s="76" t="s">
        <v>120</v>
      </c>
      <c r="FZ24" s="76">
        <v>7127</v>
      </c>
      <c r="GA24" s="76" t="s">
        <v>120</v>
      </c>
      <c r="GB24" s="76">
        <v>6541</v>
      </c>
      <c r="GC24" s="76" t="s">
        <v>120</v>
      </c>
      <c r="GD24" s="76">
        <v>5551</v>
      </c>
      <c r="GE24" s="76" t="s">
        <v>120</v>
      </c>
      <c r="GF24" s="76">
        <v>4686</v>
      </c>
      <c r="GG24" s="76" t="s">
        <v>120</v>
      </c>
      <c r="GH24" s="76">
        <v>3738</v>
      </c>
      <c r="GI24" s="76" t="s">
        <v>120</v>
      </c>
      <c r="GJ24" s="76">
        <v>3030</v>
      </c>
      <c r="GK24" s="76" t="s">
        <v>120</v>
      </c>
      <c r="GL24" s="76">
        <v>2373</v>
      </c>
      <c r="GM24" s="76" t="s">
        <v>120</v>
      </c>
      <c r="GN24" s="76">
        <v>1935</v>
      </c>
      <c r="GO24" s="76" t="s">
        <v>120</v>
      </c>
      <c r="GP24" s="76">
        <v>1628</v>
      </c>
      <c r="GQ24" s="76" t="s">
        <v>120</v>
      </c>
      <c r="GR24" s="76">
        <v>1176</v>
      </c>
      <c r="GS24" s="76" t="s">
        <v>120</v>
      </c>
      <c r="GT24" s="76">
        <v>964</v>
      </c>
      <c r="GU24" s="76" t="s">
        <v>120</v>
      </c>
      <c r="GV24" s="76">
        <v>2179</v>
      </c>
      <c r="GW24" s="76" t="s">
        <v>120</v>
      </c>
      <c r="GX24" s="76">
        <v>0</v>
      </c>
      <c r="GY24" s="76" t="s">
        <v>120</v>
      </c>
      <c r="HA24" s="70" t="str">
        <f t="shared" si="0"/>
        <v>Ireland</v>
      </c>
      <c r="HB24" s="94">
        <f t="shared" si="1"/>
        <v>3682738</v>
      </c>
      <c r="HC24" s="94">
        <f t="shared" si="2"/>
        <v>305073</v>
      </c>
    </row>
    <row r="25" spans="1:211" x14ac:dyDescent="0.25">
      <c r="A25" s="75" t="s">
        <v>63</v>
      </c>
      <c r="B25" s="77">
        <v>10678632</v>
      </c>
      <c r="C25" s="77" t="s">
        <v>120</v>
      </c>
      <c r="D25" s="77">
        <v>85228</v>
      </c>
      <c r="E25" s="77" t="s">
        <v>120</v>
      </c>
      <c r="F25" s="77">
        <v>85706</v>
      </c>
      <c r="G25" s="77" t="s">
        <v>120</v>
      </c>
      <c r="H25" s="77">
        <v>90101</v>
      </c>
      <c r="I25" s="77" t="s">
        <v>120</v>
      </c>
      <c r="J25" s="77">
        <v>93718</v>
      </c>
      <c r="K25" s="77" t="s">
        <v>120</v>
      </c>
      <c r="L25" s="77">
        <v>99213</v>
      </c>
      <c r="M25" s="77" t="s">
        <v>120</v>
      </c>
      <c r="N25" s="77">
        <v>97303</v>
      </c>
      <c r="O25" s="77" t="s">
        <v>120</v>
      </c>
      <c r="P25" s="77">
        <v>96461</v>
      </c>
      <c r="Q25" s="77" t="s">
        <v>120</v>
      </c>
      <c r="R25" s="77">
        <v>97489</v>
      </c>
      <c r="S25" s="77" t="s">
        <v>120</v>
      </c>
      <c r="T25" s="77">
        <v>101967</v>
      </c>
      <c r="U25" s="77" t="s">
        <v>120</v>
      </c>
      <c r="V25" s="77">
        <v>106420</v>
      </c>
      <c r="W25" s="77" t="s">
        <v>120</v>
      </c>
      <c r="X25" s="77">
        <v>110356</v>
      </c>
      <c r="Y25" s="77" t="s">
        <v>120</v>
      </c>
      <c r="Z25" s="77">
        <v>114770</v>
      </c>
      <c r="AA25" s="77" t="s">
        <v>120</v>
      </c>
      <c r="AB25" s="77">
        <v>112863</v>
      </c>
      <c r="AC25" s="77" t="s">
        <v>120</v>
      </c>
      <c r="AD25" s="77">
        <v>108473</v>
      </c>
      <c r="AE25" s="77" t="s">
        <v>120</v>
      </c>
      <c r="AF25" s="77">
        <v>110668</v>
      </c>
      <c r="AG25" s="77" t="s">
        <v>120</v>
      </c>
      <c r="AH25" s="77">
        <v>108407</v>
      </c>
      <c r="AI25" s="77" t="s">
        <v>120</v>
      </c>
      <c r="AJ25" s="77">
        <v>108097</v>
      </c>
      <c r="AK25" s="77" t="s">
        <v>120</v>
      </c>
      <c r="AL25" s="77">
        <v>109708</v>
      </c>
      <c r="AM25" s="77" t="s">
        <v>120</v>
      </c>
      <c r="AN25" s="77">
        <v>111100</v>
      </c>
      <c r="AO25" s="77" t="s">
        <v>120</v>
      </c>
      <c r="AP25" s="77">
        <v>110988</v>
      </c>
      <c r="AQ25" s="77" t="s">
        <v>120</v>
      </c>
      <c r="AR25" s="77">
        <v>113055</v>
      </c>
      <c r="AS25" s="77" t="s">
        <v>120</v>
      </c>
      <c r="AT25" s="77">
        <v>113236</v>
      </c>
      <c r="AU25" s="77" t="s">
        <v>120</v>
      </c>
      <c r="AV25" s="77">
        <v>111914</v>
      </c>
      <c r="AW25" s="77" t="s">
        <v>120</v>
      </c>
      <c r="AX25" s="77">
        <v>112152</v>
      </c>
      <c r="AY25" s="77" t="s">
        <v>120</v>
      </c>
      <c r="AZ25" s="77">
        <v>112693</v>
      </c>
      <c r="BA25" s="77" t="s">
        <v>120</v>
      </c>
      <c r="BB25" s="77">
        <v>110892</v>
      </c>
      <c r="BC25" s="77" t="s">
        <v>120</v>
      </c>
      <c r="BD25" s="77">
        <v>111595</v>
      </c>
      <c r="BE25" s="77" t="s">
        <v>120</v>
      </c>
      <c r="BF25" s="77">
        <v>106913</v>
      </c>
      <c r="BG25" s="77" t="s">
        <v>120</v>
      </c>
      <c r="BH25" s="77">
        <v>112854</v>
      </c>
      <c r="BI25" s="77" t="s">
        <v>120</v>
      </c>
      <c r="BJ25" s="77">
        <v>115619</v>
      </c>
      <c r="BK25" s="77" t="s">
        <v>120</v>
      </c>
      <c r="BL25" s="77">
        <v>114819</v>
      </c>
      <c r="BM25" s="77" t="s">
        <v>120</v>
      </c>
      <c r="BN25" s="77">
        <v>117158</v>
      </c>
      <c r="BO25" s="77" t="s">
        <v>120</v>
      </c>
      <c r="BP25" s="77">
        <v>120267</v>
      </c>
      <c r="BQ25" s="77" t="s">
        <v>120</v>
      </c>
      <c r="BR25" s="77">
        <v>113003</v>
      </c>
      <c r="BS25" s="77" t="s">
        <v>120</v>
      </c>
      <c r="BT25" s="77">
        <v>120767</v>
      </c>
      <c r="BU25" s="77" t="s">
        <v>120</v>
      </c>
      <c r="BV25" s="77">
        <v>123861</v>
      </c>
      <c r="BW25" s="77" t="s">
        <v>120</v>
      </c>
      <c r="BX25" s="77">
        <v>130963</v>
      </c>
      <c r="BY25" s="77" t="s">
        <v>120</v>
      </c>
      <c r="BZ25" s="77">
        <v>141612</v>
      </c>
      <c r="CA25" s="77" t="s">
        <v>120</v>
      </c>
      <c r="CB25" s="77">
        <v>148773</v>
      </c>
      <c r="CC25" s="77" t="s">
        <v>120</v>
      </c>
      <c r="CD25" s="77">
        <v>154722</v>
      </c>
      <c r="CE25" s="77" t="s">
        <v>120</v>
      </c>
      <c r="CF25" s="77">
        <v>158620</v>
      </c>
      <c r="CG25" s="77" t="s">
        <v>120</v>
      </c>
      <c r="CH25" s="77">
        <v>159836</v>
      </c>
      <c r="CI25" s="77" t="s">
        <v>120</v>
      </c>
      <c r="CJ25" s="77">
        <v>159120</v>
      </c>
      <c r="CK25" s="77" t="s">
        <v>120</v>
      </c>
      <c r="CL25" s="77">
        <v>157480</v>
      </c>
      <c r="CM25" s="77" t="s">
        <v>120</v>
      </c>
      <c r="CN25" s="77">
        <v>162028</v>
      </c>
      <c r="CO25" s="77" t="s">
        <v>120</v>
      </c>
      <c r="CP25" s="77">
        <v>158655</v>
      </c>
      <c r="CQ25" s="77" t="s">
        <v>120</v>
      </c>
      <c r="CR25" s="77">
        <v>159895</v>
      </c>
      <c r="CS25" s="77" t="s">
        <v>120</v>
      </c>
      <c r="CT25" s="77">
        <v>155885</v>
      </c>
      <c r="CU25" s="77" t="s">
        <v>120</v>
      </c>
      <c r="CV25" s="77">
        <v>158096</v>
      </c>
      <c r="CW25" s="77" t="s">
        <v>120</v>
      </c>
      <c r="CX25" s="77">
        <v>160342</v>
      </c>
      <c r="CY25" s="77" t="s">
        <v>120</v>
      </c>
      <c r="CZ25" s="77">
        <v>162320</v>
      </c>
      <c r="DA25" s="77" t="s">
        <v>120</v>
      </c>
      <c r="DB25" s="77">
        <v>163396</v>
      </c>
      <c r="DC25" s="77" t="s">
        <v>120</v>
      </c>
      <c r="DD25" s="77">
        <v>163154</v>
      </c>
      <c r="DE25" s="77" t="s">
        <v>120</v>
      </c>
      <c r="DF25" s="77">
        <v>162655</v>
      </c>
      <c r="DG25" s="77" t="s">
        <v>120</v>
      </c>
      <c r="DH25" s="77">
        <v>155526</v>
      </c>
      <c r="DI25" s="77" t="s">
        <v>120</v>
      </c>
      <c r="DJ25" s="77">
        <v>149596</v>
      </c>
      <c r="DK25" s="77" t="s">
        <v>120</v>
      </c>
      <c r="DL25" s="77">
        <v>144477</v>
      </c>
      <c r="DM25" s="77" t="s">
        <v>120</v>
      </c>
      <c r="DN25" s="77">
        <v>141591</v>
      </c>
      <c r="DO25" s="77" t="s">
        <v>120</v>
      </c>
      <c r="DP25" s="77">
        <v>142175</v>
      </c>
      <c r="DQ25" s="77" t="s">
        <v>120</v>
      </c>
      <c r="DR25" s="77">
        <v>142430</v>
      </c>
      <c r="DS25" s="77" t="s">
        <v>120</v>
      </c>
      <c r="DT25" s="77">
        <v>142412</v>
      </c>
      <c r="DU25" s="77" t="s">
        <v>120</v>
      </c>
      <c r="DV25" s="77">
        <v>140789</v>
      </c>
      <c r="DW25" s="77" t="s">
        <v>120</v>
      </c>
      <c r="DX25" s="77">
        <v>137468</v>
      </c>
      <c r="DY25" s="77" t="s">
        <v>120</v>
      </c>
      <c r="DZ25" s="77">
        <v>132690</v>
      </c>
      <c r="EA25" s="77" t="s">
        <v>120</v>
      </c>
      <c r="EB25" s="77">
        <v>134236</v>
      </c>
      <c r="EC25" s="77" t="s">
        <v>120</v>
      </c>
      <c r="ED25" s="77">
        <v>131963</v>
      </c>
      <c r="EE25" s="77" t="s">
        <v>120</v>
      </c>
      <c r="EF25" s="77">
        <v>124978</v>
      </c>
      <c r="EG25" s="77" t="s">
        <v>120</v>
      </c>
      <c r="EH25" s="77">
        <v>119485</v>
      </c>
      <c r="EI25" s="77" t="s">
        <v>120</v>
      </c>
      <c r="EJ25" s="77">
        <v>119729</v>
      </c>
      <c r="EK25" s="77" t="s">
        <v>120</v>
      </c>
      <c r="EL25" s="77">
        <v>119153</v>
      </c>
      <c r="EM25" s="77" t="s">
        <v>120</v>
      </c>
      <c r="EN25" s="77">
        <v>118292</v>
      </c>
      <c r="EO25" s="77" t="s">
        <v>120</v>
      </c>
      <c r="EP25" s="77">
        <v>116133</v>
      </c>
      <c r="EQ25" s="77" t="s">
        <v>120</v>
      </c>
      <c r="ER25" s="77">
        <v>113986</v>
      </c>
      <c r="ES25" s="77" t="s">
        <v>120</v>
      </c>
      <c r="ET25" s="77">
        <v>111780</v>
      </c>
      <c r="EU25" s="77" t="s">
        <v>120</v>
      </c>
      <c r="EV25" s="77">
        <v>110048</v>
      </c>
      <c r="EW25" s="77" t="s">
        <v>120</v>
      </c>
      <c r="EX25" s="77">
        <v>105522</v>
      </c>
      <c r="EY25" s="77" t="s">
        <v>120</v>
      </c>
      <c r="EZ25" s="77">
        <v>94781</v>
      </c>
      <c r="FA25" s="77" t="s">
        <v>120</v>
      </c>
      <c r="FB25" s="77">
        <v>86455</v>
      </c>
      <c r="FC25" s="77" t="s">
        <v>120</v>
      </c>
      <c r="FD25" s="77">
        <v>80838</v>
      </c>
      <c r="FE25" s="77" t="s">
        <v>120</v>
      </c>
      <c r="FF25" s="77">
        <v>79009</v>
      </c>
      <c r="FG25" s="77" t="s">
        <v>120</v>
      </c>
      <c r="FH25" s="77">
        <v>80419</v>
      </c>
      <c r="FI25" s="77" t="s">
        <v>120</v>
      </c>
      <c r="FJ25" s="77">
        <v>82491</v>
      </c>
      <c r="FK25" s="77" t="s">
        <v>120</v>
      </c>
      <c r="FL25" s="77">
        <v>80445</v>
      </c>
      <c r="FM25" s="77" t="s">
        <v>120</v>
      </c>
      <c r="FN25" s="77">
        <v>75782</v>
      </c>
      <c r="FO25" s="77" t="s">
        <v>120</v>
      </c>
      <c r="FP25" s="77">
        <v>69879</v>
      </c>
      <c r="FQ25" s="77" t="s">
        <v>120</v>
      </c>
      <c r="FR25" s="77">
        <v>62234</v>
      </c>
      <c r="FS25" s="77" t="s">
        <v>120</v>
      </c>
      <c r="FT25" s="77">
        <v>54832</v>
      </c>
      <c r="FU25" s="77" t="s">
        <v>120</v>
      </c>
      <c r="FV25" s="77">
        <v>50492</v>
      </c>
      <c r="FW25" s="77" t="s">
        <v>120</v>
      </c>
      <c r="FX25" s="77">
        <v>43843</v>
      </c>
      <c r="FY25" s="77" t="s">
        <v>120</v>
      </c>
      <c r="FZ25" s="77">
        <v>35991</v>
      </c>
      <c r="GA25" s="77" t="s">
        <v>120</v>
      </c>
      <c r="GB25" s="77">
        <v>29989</v>
      </c>
      <c r="GC25" s="77" t="s">
        <v>120</v>
      </c>
      <c r="GD25" s="77">
        <v>25204</v>
      </c>
      <c r="GE25" s="77" t="s">
        <v>120</v>
      </c>
      <c r="GF25" s="77">
        <v>18152</v>
      </c>
      <c r="GG25" s="77" t="s">
        <v>120</v>
      </c>
      <c r="GH25" s="77">
        <v>12540</v>
      </c>
      <c r="GI25" s="77" t="s">
        <v>120</v>
      </c>
      <c r="GJ25" s="77">
        <v>13327</v>
      </c>
      <c r="GK25" s="77" t="s">
        <v>120</v>
      </c>
      <c r="GL25" s="77">
        <v>9707</v>
      </c>
      <c r="GM25" s="77" t="s">
        <v>120</v>
      </c>
      <c r="GN25" s="77">
        <v>6594</v>
      </c>
      <c r="GO25" s="77" t="s">
        <v>120</v>
      </c>
      <c r="GP25" s="77">
        <v>4566</v>
      </c>
      <c r="GQ25" s="77" t="s">
        <v>120</v>
      </c>
      <c r="GR25" s="77">
        <v>3347</v>
      </c>
      <c r="GS25" s="77" t="s">
        <v>120</v>
      </c>
      <c r="GT25" s="77">
        <v>2419</v>
      </c>
      <c r="GU25" s="77" t="s">
        <v>120</v>
      </c>
      <c r="GV25" s="77">
        <v>13451</v>
      </c>
      <c r="GW25" s="77" t="s">
        <v>120</v>
      </c>
      <c r="GX25" s="77">
        <v>0</v>
      </c>
      <c r="GY25" s="77" t="s">
        <v>120</v>
      </c>
      <c r="HA25" s="70" t="str">
        <f t="shared" si="0"/>
        <v>Greece</v>
      </c>
      <c r="HB25" s="94">
        <f t="shared" si="1"/>
        <v>8619596</v>
      </c>
      <c r="HC25" s="94">
        <f t="shared" si="2"/>
        <v>453966</v>
      </c>
    </row>
    <row r="26" spans="1:211" x14ac:dyDescent="0.25">
      <c r="A26" s="75" t="s">
        <v>69</v>
      </c>
      <c r="B26" s="76">
        <v>47398695</v>
      </c>
      <c r="C26" s="76" t="s">
        <v>120</v>
      </c>
      <c r="D26" s="76">
        <v>340976</v>
      </c>
      <c r="E26" s="76" t="s">
        <v>120</v>
      </c>
      <c r="F26" s="76">
        <v>363342</v>
      </c>
      <c r="G26" s="76" t="s">
        <v>120</v>
      </c>
      <c r="H26" s="76">
        <v>382090</v>
      </c>
      <c r="I26" s="76" t="s">
        <v>120</v>
      </c>
      <c r="J26" s="76">
        <v>408307</v>
      </c>
      <c r="K26" s="76" t="s">
        <v>120</v>
      </c>
      <c r="L26" s="76">
        <v>431538</v>
      </c>
      <c r="M26" s="76" t="s">
        <v>120</v>
      </c>
      <c r="N26" s="76">
        <v>443189</v>
      </c>
      <c r="O26" s="76" t="s">
        <v>120</v>
      </c>
      <c r="P26" s="76">
        <v>450110</v>
      </c>
      <c r="Q26" s="76" t="s">
        <v>120</v>
      </c>
      <c r="R26" s="76">
        <v>445296</v>
      </c>
      <c r="S26" s="76" t="s">
        <v>120</v>
      </c>
      <c r="T26" s="76">
        <v>469297</v>
      </c>
      <c r="U26" s="76" t="s">
        <v>120</v>
      </c>
      <c r="V26" s="76">
        <v>486639</v>
      </c>
      <c r="W26" s="76" t="s">
        <v>120</v>
      </c>
      <c r="X26" s="76">
        <v>491426</v>
      </c>
      <c r="Y26" s="76" t="s">
        <v>120</v>
      </c>
      <c r="Z26" s="76">
        <v>501455</v>
      </c>
      <c r="AA26" s="76" t="s">
        <v>120</v>
      </c>
      <c r="AB26" s="76">
        <v>527751</v>
      </c>
      <c r="AC26" s="76" t="s">
        <v>120</v>
      </c>
      <c r="AD26" s="76">
        <v>510100</v>
      </c>
      <c r="AE26" s="76" t="s">
        <v>120</v>
      </c>
      <c r="AF26" s="76">
        <v>507798</v>
      </c>
      <c r="AG26" s="76" t="s">
        <v>120</v>
      </c>
      <c r="AH26" s="76">
        <v>498768</v>
      </c>
      <c r="AI26" s="76" t="s">
        <v>120</v>
      </c>
      <c r="AJ26" s="76">
        <v>495257</v>
      </c>
      <c r="AK26" s="76" t="s">
        <v>120</v>
      </c>
      <c r="AL26" s="76">
        <v>488788</v>
      </c>
      <c r="AM26" s="76" t="s">
        <v>120</v>
      </c>
      <c r="AN26" s="76">
        <v>475599</v>
      </c>
      <c r="AO26" s="76" t="s">
        <v>120</v>
      </c>
      <c r="AP26" s="76">
        <v>479899</v>
      </c>
      <c r="AQ26" s="76" t="s">
        <v>120</v>
      </c>
      <c r="AR26" s="76">
        <v>484826</v>
      </c>
      <c r="AS26" s="76" t="s">
        <v>120</v>
      </c>
      <c r="AT26" s="76">
        <v>479235</v>
      </c>
      <c r="AU26" s="76" t="s">
        <v>120</v>
      </c>
      <c r="AV26" s="76">
        <v>470814</v>
      </c>
      <c r="AW26" s="76" t="s">
        <v>120</v>
      </c>
      <c r="AX26" s="76">
        <v>479127</v>
      </c>
      <c r="AY26" s="76" t="s">
        <v>120</v>
      </c>
      <c r="AZ26" s="76">
        <v>478741</v>
      </c>
      <c r="BA26" s="76" t="s">
        <v>120</v>
      </c>
      <c r="BB26" s="76">
        <v>481786</v>
      </c>
      <c r="BC26" s="76" t="s">
        <v>120</v>
      </c>
      <c r="BD26" s="76">
        <v>490995</v>
      </c>
      <c r="BE26" s="76" t="s">
        <v>120</v>
      </c>
      <c r="BF26" s="76">
        <v>509795</v>
      </c>
      <c r="BG26" s="76" t="s">
        <v>120</v>
      </c>
      <c r="BH26" s="76">
        <v>525859</v>
      </c>
      <c r="BI26" s="76" t="s">
        <v>120</v>
      </c>
      <c r="BJ26" s="76">
        <v>523425</v>
      </c>
      <c r="BK26" s="76" t="s">
        <v>120</v>
      </c>
      <c r="BL26" s="76">
        <v>531524</v>
      </c>
      <c r="BM26" s="76" t="s">
        <v>120</v>
      </c>
      <c r="BN26" s="76">
        <v>539727</v>
      </c>
      <c r="BO26" s="76" t="s">
        <v>120</v>
      </c>
      <c r="BP26" s="76">
        <v>549064</v>
      </c>
      <c r="BQ26" s="76" t="s">
        <v>120</v>
      </c>
      <c r="BR26" s="76">
        <v>555941</v>
      </c>
      <c r="BS26" s="76" t="s">
        <v>120</v>
      </c>
      <c r="BT26" s="76">
        <v>569339</v>
      </c>
      <c r="BU26" s="76" t="s">
        <v>120</v>
      </c>
      <c r="BV26" s="76">
        <v>588701</v>
      </c>
      <c r="BW26" s="76" t="s">
        <v>120</v>
      </c>
      <c r="BX26" s="76">
        <v>611355</v>
      </c>
      <c r="BY26" s="76" t="s">
        <v>120</v>
      </c>
      <c r="BZ26" s="76">
        <v>631354</v>
      </c>
      <c r="CA26" s="76" t="s">
        <v>120</v>
      </c>
      <c r="CB26" s="76">
        <v>667524</v>
      </c>
      <c r="CC26" s="76" t="s">
        <v>120</v>
      </c>
      <c r="CD26" s="76">
        <v>697491</v>
      </c>
      <c r="CE26" s="76" t="s">
        <v>120</v>
      </c>
      <c r="CF26" s="76">
        <v>731583</v>
      </c>
      <c r="CG26" s="76" t="s">
        <v>120</v>
      </c>
      <c r="CH26" s="76">
        <v>753756</v>
      </c>
      <c r="CI26" s="76" t="s">
        <v>120</v>
      </c>
      <c r="CJ26" s="76">
        <v>787915</v>
      </c>
      <c r="CK26" s="76" t="s">
        <v>120</v>
      </c>
      <c r="CL26" s="76">
        <v>798493</v>
      </c>
      <c r="CM26" s="76" t="s">
        <v>120</v>
      </c>
      <c r="CN26" s="76">
        <v>813007</v>
      </c>
      <c r="CO26" s="76" t="s">
        <v>120</v>
      </c>
      <c r="CP26" s="76">
        <v>806859</v>
      </c>
      <c r="CQ26" s="76" t="s">
        <v>120</v>
      </c>
      <c r="CR26" s="76">
        <v>800955</v>
      </c>
      <c r="CS26" s="76" t="s">
        <v>120</v>
      </c>
      <c r="CT26" s="76">
        <v>781401</v>
      </c>
      <c r="CU26" s="76" t="s">
        <v>120</v>
      </c>
      <c r="CV26" s="76">
        <v>777614</v>
      </c>
      <c r="CW26" s="76" t="s">
        <v>120</v>
      </c>
      <c r="CX26" s="76">
        <v>765224</v>
      </c>
      <c r="CY26" s="76" t="s">
        <v>120</v>
      </c>
      <c r="CZ26" s="76">
        <v>753583</v>
      </c>
      <c r="DA26" s="76" t="s">
        <v>120</v>
      </c>
      <c r="DB26" s="76">
        <v>745588</v>
      </c>
      <c r="DC26" s="76" t="s">
        <v>120</v>
      </c>
      <c r="DD26" s="76">
        <v>738108</v>
      </c>
      <c r="DE26" s="76" t="s">
        <v>120</v>
      </c>
      <c r="DF26" s="76">
        <v>741402</v>
      </c>
      <c r="DG26" s="76" t="s">
        <v>120</v>
      </c>
      <c r="DH26" s="76">
        <v>721870</v>
      </c>
      <c r="DI26" s="76" t="s">
        <v>120</v>
      </c>
      <c r="DJ26" s="76">
        <v>715152</v>
      </c>
      <c r="DK26" s="76" t="s">
        <v>120</v>
      </c>
      <c r="DL26" s="76">
        <v>722268</v>
      </c>
      <c r="DM26" s="76" t="s">
        <v>120</v>
      </c>
      <c r="DN26" s="76">
        <v>686169</v>
      </c>
      <c r="DO26" s="76" t="s">
        <v>120</v>
      </c>
      <c r="DP26" s="76">
        <v>661370</v>
      </c>
      <c r="DQ26" s="76" t="s">
        <v>120</v>
      </c>
      <c r="DR26" s="76">
        <v>644205</v>
      </c>
      <c r="DS26" s="76" t="s">
        <v>120</v>
      </c>
      <c r="DT26" s="76">
        <v>644847</v>
      </c>
      <c r="DU26" s="76" t="s">
        <v>120</v>
      </c>
      <c r="DV26" s="76">
        <v>624687</v>
      </c>
      <c r="DW26" s="76" t="s">
        <v>120</v>
      </c>
      <c r="DX26" s="76">
        <v>607645</v>
      </c>
      <c r="DY26" s="76" t="s">
        <v>120</v>
      </c>
      <c r="DZ26" s="76">
        <v>590743</v>
      </c>
      <c r="EA26" s="76" t="s">
        <v>120</v>
      </c>
      <c r="EB26" s="76">
        <v>549082</v>
      </c>
      <c r="EC26" s="76" t="s">
        <v>120</v>
      </c>
      <c r="ED26" s="76">
        <v>530137</v>
      </c>
      <c r="EE26" s="76" t="s">
        <v>120</v>
      </c>
      <c r="EF26" s="76">
        <v>503649</v>
      </c>
      <c r="EG26" s="76" t="s">
        <v>120</v>
      </c>
      <c r="EH26" s="76">
        <v>500876</v>
      </c>
      <c r="EI26" s="76" t="s">
        <v>120</v>
      </c>
      <c r="EJ26" s="76">
        <v>495373</v>
      </c>
      <c r="EK26" s="76" t="s">
        <v>120</v>
      </c>
      <c r="EL26" s="76">
        <v>460621</v>
      </c>
      <c r="EM26" s="76" t="s">
        <v>120</v>
      </c>
      <c r="EN26" s="76">
        <v>446949</v>
      </c>
      <c r="EO26" s="76" t="s">
        <v>120</v>
      </c>
      <c r="EP26" s="76">
        <v>459501</v>
      </c>
      <c r="EQ26" s="76" t="s">
        <v>120</v>
      </c>
      <c r="ER26" s="76">
        <v>475091</v>
      </c>
      <c r="ES26" s="76" t="s">
        <v>120</v>
      </c>
      <c r="ET26" s="76">
        <v>429265</v>
      </c>
      <c r="EU26" s="76" t="s">
        <v>120</v>
      </c>
      <c r="EV26" s="76">
        <v>404429</v>
      </c>
      <c r="EW26" s="76" t="s">
        <v>120</v>
      </c>
      <c r="EX26" s="76">
        <v>416008</v>
      </c>
      <c r="EY26" s="76" t="s">
        <v>120</v>
      </c>
      <c r="EZ26" s="76">
        <v>388842</v>
      </c>
      <c r="FA26" s="76" t="s">
        <v>120</v>
      </c>
      <c r="FB26" s="76">
        <v>374863</v>
      </c>
      <c r="FC26" s="76" t="s">
        <v>120</v>
      </c>
      <c r="FD26" s="76">
        <v>317163</v>
      </c>
      <c r="FE26" s="76" t="s">
        <v>120</v>
      </c>
      <c r="FF26" s="76">
        <v>284718</v>
      </c>
      <c r="FG26" s="76" t="s">
        <v>120</v>
      </c>
      <c r="FH26" s="76">
        <v>338710</v>
      </c>
      <c r="FI26" s="76" t="s">
        <v>120</v>
      </c>
      <c r="FJ26" s="76">
        <v>217270</v>
      </c>
      <c r="FK26" s="76" t="s">
        <v>120</v>
      </c>
      <c r="FL26" s="76">
        <v>236088</v>
      </c>
      <c r="FM26" s="76" t="s">
        <v>120</v>
      </c>
      <c r="FN26" s="76">
        <v>252740</v>
      </c>
      <c r="FO26" s="76" t="s">
        <v>120</v>
      </c>
      <c r="FP26" s="76">
        <v>262503</v>
      </c>
      <c r="FQ26" s="76" t="s">
        <v>120</v>
      </c>
      <c r="FR26" s="76">
        <v>237735</v>
      </c>
      <c r="FS26" s="76" t="s">
        <v>120</v>
      </c>
      <c r="FT26" s="76">
        <v>218812</v>
      </c>
      <c r="FU26" s="76" t="s">
        <v>120</v>
      </c>
      <c r="FV26" s="76">
        <v>204490</v>
      </c>
      <c r="FW26" s="76" t="s">
        <v>120</v>
      </c>
      <c r="FX26" s="76">
        <v>182655</v>
      </c>
      <c r="FY26" s="76" t="s">
        <v>120</v>
      </c>
      <c r="FZ26" s="76">
        <v>153058</v>
      </c>
      <c r="GA26" s="76" t="s">
        <v>120</v>
      </c>
      <c r="GB26" s="76">
        <v>134121</v>
      </c>
      <c r="GC26" s="76" t="s">
        <v>120</v>
      </c>
      <c r="GD26" s="76">
        <v>107293</v>
      </c>
      <c r="GE26" s="76" t="s">
        <v>120</v>
      </c>
      <c r="GF26" s="76">
        <v>88246</v>
      </c>
      <c r="GG26" s="76" t="s">
        <v>120</v>
      </c>
      <c r="GH26" s="76">
        <v>66922</v>
      </c>
      <c r="GI26" s="76" t="s">
        <v>120</v>
      </c>
      <c r="GJ26" s="76">
        <v>53637</v>
      </c>
      <c r="GK26" s="76" t="s">
        <v>120</v>
      </c>
      <c r="GL26" s="76">
        <v>39984</v>
      </c>
      <c r="GM26" s="76" t="s">
        <v>120</v>
      </c>
      <c r="GN26" s="76">
        <v>29836</v>
      </c>
      <c r="GO26" s="76" t="s">
        <v>120</v>
      </c>
      <c r="GP26" s="76">
        <v>21387</v>
      </c>
      <c r="GQ26" s="76" t="s">
        <v>120</v>
      </c>
      <c r="GR26" s="76">
        <v>15081</v>
      </c>
      <c r="GS26" s="76" t="s">
        <v>120</v>
      </c>
      <c r="GT26" s="76">
        <v>9848</v>
      </c>
      <c r="GU26" s="76" t="s">
        <v>120</v>
      </c>
      <c r="GV26" s="76">
        <v>13020</v>
      </c>
      <c r="GW26" s="76" t="s">
        <v>120</v>
      </c>
      <c r="GX26" s="76">
        <v>0</v>
      </c>
      <c r="GY26" s="76" t="s">
        <v>120</v>
      </c>
      <c r="HA26" s="70" t="str">
        <f t="shared" si="0"/>
        <v>Spain</v>
      </c>
      <c r="HB26" s="94">
        <f t="shared" si="1"/>
        <v>38201070</v>
      </c>
      <c r="HC26" s="94">
        <f t="shared" si="2"/>
        <v>1926253</v>
      </c>
    </row>
    <row r="27" spans="1:211" x14ac:dyDescent="0.25">
      <c r="A27" s="75" t="s">
        <v>54</v>
      </c>
      <c r="B27" s="77">
        <v>67656682</v>
      </c>
      <c r="C27" s="77" t="s">
        <v>227</v>
      </c>
      <c r="D27" s="77">
        <v>690466</v>
      </c>
      <c r="E27" s="77" t="s">
        <v>227</v>
      </c>
      <c r="F27" s="77">
        <v>712846</v>
      </c>
      <c r="G27" s="77" t="s">
        <v>227</v>
      </c>
      <c r="H27" s="77">
        <v>721371</v>
      </c>
      <c r="I27" s="77" t="s">
        <v>227</v>
      </c>
      <c r="J27" s="77">
        <v>736382</v>
      </c>
      <c r="K27" s="77" t="s">
        <v>227</v>
      </c>
      <c r="L27" s="77">
        <v>757426</v>
      </c>
      <c r="M27" s="77" t="s">
        <v>227</v>
      </c>
      <c r="N27" s="77">
        <v>779065</v>
      </c>
      <c r="O27" s="77" t="s">
        <v>227</v>
      </c>
      <c r="P27" s="77">
        <v>804541</v>
      </c>
      <c r="Q27" s="77" t="s">
        <v>227</v>
      </c>
      <c r="R27" s="77">
        <v>813039</v>
      </c>
      <c r="S27" s="77" t="s">
        <v>227</v>
      </c>
      <c r="T27" s="77">
        <v>831206</v>
      </c>
      <c r="U27" s="77" t="s">
        <v>227</v>
      </c>
      <c r="V27" s="77">
        <v>837539</v>
      </c>
      <c r="W27" s="77" t="s">
        <v>227</v>
      </c>
      <c r="X27" s="77">
        <v>858692</v>
      </c>
      <c r="Y27" s="77" t="s">
        <v>227</v>
      </c>
      <c r="Z27" s="77">
        <v>848487</v>
      </c>
      <c r="AA27" s="77" t="s">
        <v>227</v>
      </c>
      <c r="AB27" s="77">
        <v>855501</v>
      </c>
      <c r="AC27" s="77" t="s">
        <v>227</v>
      </c>
      <c r="AD27" s="77">
        <v>848999</v>
      </c>
      <c r="AE27" s="77" t="s">
        <v>227</v>
      </c>
      <c r="AF27" s="77">
        <v>861008</v>
      </c>
      <c r="AG27" s="77" t="s">
        <v>227</v>
      </c>
      <c r="AH27" s="77">
        <v>845589</v>
      </c>
      <c r="AI27" s="77" t="s">
        <v>227</v>
      </c>
      <c r="AJ27" s="77">
        <v>841187</v>
      </c>
      <c r="AK27" s="77" t="s">
        <v>227</v>
      </c>
      <c r="AL27" s="77">
        <v>833522</v>
      </c>
      <c r="AM27" s="77" t="s">
        <v>227</v>
      </c>
      <c r="AN27" s="77">
        <v>834580</v>
      </c>
      <c r="AO27" s="77" t="s">
        <v>227</v>
      </c>
      <c r="AP27" s="77">
        <v>839333</v>
      </c>
      <c r="AQ27" s="77" t="s">
        <v>227</v>
      </c>
      <c r="AR27" s="77">
        <v>842003</v>
      </c>
      <c r="AS27" s="77" t="s">
        <v>227</v>
      </c>
      <c r="AT27" s="77">
        <v>785996</v>
      </c>
      <c r="AU27" s="77" t="s">
        <v>227</v>
      </c>
      <c r="AV27" s="77">
        <v>771006</v>
      </c>
      <c r="AW27" s="77" t="s">
        <v>227</v>
      </c>
      <c r="AX27" s="77">
        <v>745057</v>
      </c>
      <c r="AY27" s="77" t="s">
        <v>227</v>
      </c>
      <c r="AZ27" s="77">
        <v>748755</v>
      </c>
      <c r="BA27" s="77" t="s">
        <v>227</v>
      </c>
      <c r="BB27" s="77">
        <v>739356</v>
      </c>
      <c r="BC27" s="77" t="s">
        <v>227</v>
      </c>
      <c r="BD27" s="77">
        <v>719841</v>
      </c>
      <c r="BE27" s="77" t="s">
        <v>227</v>
      </c>
      <c r="BF27" s="77">
        <v>724049</v>
      </c>
      <c r="BG27" s="77" t="s">
        <v>227</v>
      </c>
      <c r="BH27" s="77">
        <v>759284</v>
      </c>
      <c r="BI27" s="77" t="s">
        <v>227</v>
      </c>
      <c r="BJ27" s="77">
        <v>773600</v>
      </c>
      <c r="BK27" s="77" t="s">
        <v>227</v>
      </c>
      <c r="BL27" s="77">
        <v>795615</v>
      </c>
      <c r="BM27" s="77" t="s">
        <v>227</v>
      </c>
      <c r="BN27" s="77">
        <v>801426</v>
      </c>
      <c r="BO27" s="77" t="s">
        <v>227</v>
      </c>
      <c r="BP27" s="77">
        <v>816179</v>
      </c>
      <c r="BQ27" s="77" t="s">
        <v>227</v>
      </c>
      <c r="BR27" s="77">
        <v>819076</v>
      </c>
      <c r="BS27" s="77" t="s">
        <v>227</v>
      </c>
      <c r="BT27" s="77">
        <v>834592</v>
      </c>
      <c r="BU27" s="77" t="s">
        <v>227</v>
      </c>
      <c r="BV27" s="77">
        <v>834014</v>
      </c>
      <c r="BW27" s="77" t="s">
        <v>227</v>
      </c>
      <c r="BX27" s="77">
        <v>829175</v>
      </c>
      <c r="BY27" s="77" t="s">
        <v>227</v>
      </c>
      <c r="BZ27" s="77">
        <v>817643</v>
      </c>
      <c r="CA27" s="77" t="s">
        <v>227</v>
      </c>
      <c r="CB27" s="77">
        <v>867041</v>
      </c>
      <c r="CC27" s="77" t="s">
        <v>227</v>
      </c>
      <c r="CD27" s="77">
        <v>872999</v>
      </c>
      <c r="CE27" s="77" t="s">
        <v>227</v>
      </c>
      <c r="CF27" s="77">
        <v>884998</v>
      </c>
      <c r="CG27" s="77" t="s">
        <v>227</v>
      </c>
      <c r="CH27" s="77">
        <v>837823</v>
      </c>
      <c r="CI27" s="77" t="s">
        <v>227</v>
      </c>
      <c r="CJ27" s="77">
        <v>817786</v>
      </c>
      <c r="CK27" s="77" t="s">
        <v>227</v>
      </c>
      <c r="CL27" s="77">
        <v>820089</v>
      </c>
      <c r="CM27" s="77" t="s">
        <v>227</v>
      </c>
      <c r="CN27" s="77">
        <v>799523</v>
      </c>
      <c r="CO27" s="77" t="s">
        <v>227</v>
      </c>
      <c r="CP27" s="77">
        <v>824813</v>
      </c>
      <c r="CQ27" s="77" t="s">
        <v>227</v>
      </c>
      <c r="CR27" s="77">
        <v>866587</v>
      </c>
      <c r="CS27" s="77" t="s">
        <v>227</v>
      </c>
      <c r="CT27" s="77">
        <v>909757</v>
      </c>
      <c r="CU27" s="77" t="s">
        <v>227</v>
      </c>
      <c r="CV27" s="77">
        <v>929908</v>
      </c>
      <c r="CW27" s="77" t="s">
        <v>227</v>
      </c>
      <c r="CX27" s="77">
        <v>924213</v>
      </c>
      <c r="CY27" s="77" t="s">
        <v>227</v>
      </c>
      <c r="CZ27" s="77">
        <v>903336</v>
      </c>
      <c r="DA27" s="77" t="s">
        <v>227</v>
      </c>
      <c r="DB27" s="77">
        <v>890549</v>
      </c>
      <c r="DC27" s="77" t="s">
        <v>227</v>
      </c>
      <c r="DD27" s="77">
        <v>878778</v>
      </c>
      <c r="DE27" s="77" t="s">
        <v>227</v>
      </c>
      <c r="DF27" s="77">
        <v>875704</v>
      </c>
      <c r="DG27" s="77" t="s">
        <v>227</v>
      </c>
      <c r="DH27" s="77">
        <v>894339</v>
      </c>
      <c r="DI27" s="77" t="s">
        <v>227</v>
      </c>
      <c r="DJ27" s="77">
        <v>895197</v>
      </c>
      <c r="DK27" s="77" t="s">
        <v>227</v>
      </c>
      <c r="DL27" s="77">
        <v>903158</v>
      </c>
      <c r="DM27" s="77" t="s">
        <v>227</v>
      </c>
      <c r="DN27" s="77">
        <v>890604</v>
      </c>
      <c r="DO27" s="77" t="s">
        <v>227</v>
      </c>
      <c r="DP27" s="77">
        <v>860912</v>
      </c>
      <c r="DQ27" s="77" t="s">
        <v>227</v>
      </c>
      <c r="DR27" s="77">
        <v>858817</v>
      </c>
      <c r="DS27" s="77" t="s">
        <v>227</v>
      </c>
      <c r="DT27" s="77">
        <v>850927</v>
      </c>
      <c r="DU27" s="77" t="s">
        <v>227</v>
      </c>
      <c r="DV27" s="77">
        <v>845517</v>
      </c>
      <c r="DW27" s="77" t="s">
        <v>227</v>
      </c>
      <c r="DX27" s="77">
        <v>823396</v>
      </c>
      <c r="DY27" s="77" t="s">
        <v>227</v>
      </c>
      <c r="DZ27" s="77">
        <v>815672</v>
      </c>
      <c r="EA27" s="77" t="s">
        <v>227</v>
      </c>
      <c r="EB27" s="77">
        <v>807416</v>
      </c>
      <c r="EC27" s="77" t="s">
        <v>227</v>
      </c>
      <c r="ED27" s="77">
        <v>795868</v>
      </c>
      <c r="EE27" s="77" t="s">
        <v>227</v>
      </c>
      <c r="EF27" s="77">
        <v>788033</v>
      </c>
      <c r="EG27" s="77" t="s">
        <v>227</v>
      </c>
      <c r="EH27" s="77">
        <v>769907</v>
      </c>
      <c r="EI27" s="77" t="s">
        <v>227</v>
      </c>
      <c r="EJ27" s="77">
        <v>778503</v>
      </c>
      <c r="EK27" s="77" t="s">
        <v>227</v>
      </c>
      <c r="EL27" s="77">
        <v>753127</v>
      </c>
      <c r="EM27" s="77" t="s">
        <v>227</v>
      </c>
      <c r="EN27" s="77">
        <v>775628</v>
      </c>
      <c r="EO27" s="77" t="s">
        <v>227</v>
      </c>
      <c r="EP27" s="77">
        <v>757298</v>
      </c>
      <c r="EQ27" s="77" t="s">
        <v>227</v>
      </c>
      <c r="ER27" s="77">
        <v>749953</v>
      </c>
      <c r="ES27" s="77" t="s">
        <v>227</v>
      </c>
      <c r="ET27" s="77">
        <v>728748</v>
      </c>
      <c r="EU27" s="77" t="s">
        <v>227</v>
      </c>
      <c r="EV27" s="77">
        <v>680674</v>
      </c>
      <c r="EW27" s="77" t="s">
        <v>227</v>
      </c>
      <c r="EX27" s="77">
        <v>509465</v>
      </c>
      <c r="EY27" s="77" t="s">
        <v>227</v>
      </c>
      <c r="EZ27" s="77">
        <v>491235</v>
      </c>
      <c r="FA27" s="77" t="s">
        <v>227</v>
      </c>
      <c r="FB27" s="77">
        <v>472974</v>
      </c>
      <c r="FC27" s="77" t="s">
        <v>227</v>
      </c>
      <c r="FD27" s="77">
        <v>431386</v>
      </c>
      <c r="FE27" s="77" t="s">
        <v>227</v>
      </c>
      <c r="FF27" s="77">
        <v>377635</v>
      </c>
      <c r="FG27" s="77" t="s">
        <v>227</v>
      </c>
      <c r="FH27" s="77">
        <v>385699</v>
      </c>
      <c r="FI27" s="77" t="s">
        <v>227</v>
      </c>
      <c r="FJ27" s="77">
        <v>395654</v>
      </c>
      <c r="FK27" s="77" t="s">
        <v>227</v>
      </c>
      <c r="FL27" s="77">
        <v>375367</v>
      </c>
      <c r="FM27" s="77" t="s">
        <v>227</v>
      </c>
      <c r="FN27" s="77">
        <v>357623</v>
      </c>
      <c r="FO27" s="77" t="s">
        <v>227</v>
      </c>
      <c r="FP27" s="77">
        <v>342203</v>
      </c>
      <c r="FQ27" s="77" t="s">
        <v>227</v>
      </c>
      <c r="FR27" s="77">
        <v>316507</v>
      </c>
      <c r="FS27" s="77" t="s">
        <v>227</v>
      </c>
      <c r="FT27" s="77">
        <v>302188</v>
      </c>
      <c r="FU27" s="77" t="s">
        <v>227</v>
      </c>
      <c r="FV27" s="77">
        <v>270506</v>
      </c>
      <c r="FW27" s="77" t="s">
        <v>227</v>
      </c>
      <c r="FX27" s="77">
        <v>254990</v>
      </c>
      <c r="FY27" s="77" t="s">
        <v>227</v>
      </c>
      <c r="FZ27" s="77">
        <v>222793</v>
      </c>
      <c r="GA27" s="77" t="s">
        <v>227</v>
      </c>
      <c r="GB27" s="77">
        <v>198016</v>
      </c>
      <c r="GC27" s="77" t="s">
        <v>227</v>
      </c>
      <c r="GD27" s="77">
        <v>159162</v>
      </c>
      <c r="GE27" s="77" t="s">
        <v>227</v>
      </c>
      <c r="GF27" s="77">
        <v>133915</v>
      </c>
      <c r="GG27" s="77" t="s">
        <v>227</v>
      </c>
      <c r="GH27" s="77">
        <v>108041</v>
      </c>
      <c r="GI27" s="77" t="s">
        <v>227</v>
      </c>
      <c r="GJ27" s="77">
        <v>87056</v>
      </c>
      <c r="GK27" s="77" t="s">
        <v>227</v>
      </c>
      <c r="GL27" s="77">
        <v>67890</v>
      </c>
      <c r="GM27" s="77" t="s">
        <v>227</v>
      </c>
      <c r="GN27" s="77">
        <v>51156</v>
      </c>
      <c r="GO27" s="77" t="s">
        <v>227</v>
      </c>
      <c r="GP27" s="77">
        <v>37888</v>
      </c>
      <c r="GQ27" s="77" t="s">
        <v>227</v>
      </c>
      <c r="GR27" s="77">
        <v>26840</v>
      </c>
      <c r="GS27" s="77" t="s">
        <v>227</v>
      </c>
      <c r="GT27" s="77">
        <v>19473</v>
      </c>
      <c r="GU27" s="77" t="s">
        <v>227</v>
      </c>
      <c r="GV27" s="77">
        <v>25976</v>
      </c>
      <c r="GW27" s="77" t="s">
        <v>227</v>
      </c>
      <c r="GX27" s="77">
        <v>0</v>
      </c>
      <c r="GY27" s="77" t="s">
        <v>120</v>
      </c>
      <c r="HA27" s="70" t="str">
        <f t="shared" si="0"/>
        <v>France</v>
      </c>
      <c r="HB27" s="94">
        <f t="shared" si="1"/>
        <v>51505903</v>
      </c>
      <c r="HC27" s="94">
        <f t="shared" si="2"/>
        <v>3618491</v>
      </c>
    </row>
    <row r="28" spans="1:211" x14ac:dyDescent="0.25">
      <c r="A28" s="75" t="s">
        <v>238</v>
      </c>
      <c r="B28" s="76" t="s">
        <v>229</v>
      </c>
      <c r="C28" s="76" t="s">
        <v>120</v>
      </c>
      <c r="D28" s="76" t="s">
        <v>229</v>
      </c>
      <c r="E28" s="76" t="s">
        <v>120</v>
      </c>
      <c r="F28" s="76" t="s">
        <v>229</v>
      </c>
      <c r="G28" s="76" t="s">
        <v>120</v>
      </c>
      <c r="H28" s="76" t="s">
        <v>229</v>
      </c>
      <c r="I28" s="76" t="s">
        <v>120</v>
      </c>
      <c r="J28" s="76" t="s">
        <v>229</v>
      </c>
      <c r="K28" s="76" t="s">
        <v>120</v>
      </c>
      <c r="L28" s="76" t="s">
        <v>229</v>
      </c>
      <c r="M28" s="76" t="s">
        <v>120</v>
      </c>
      <c r="N28" s="76" t="s">
        <v>229</v>
      </c>
      <c r="O28" s="76" t="s">
        <v>120</v>
      </c>
      <c r="P28" s="76" t="s">
        <v>229</v>
      </c>
      <c r="Q28" s="76" t="s">
        <v>120</v>
      </c>
      <c r="R28" s="76" t="s">
        <v>229</v>
      </c>
      <c r="S28" s="76" t="s">
        <v>120</v>
      </c>
      <c r="T28" s="76" t="s">
        <v>229</v>
      </c>
      <c r="U28" s="76" t="s">
        <v>120</v>
      </c>
      <c r="V28" s="76" t="s">
        <v>229</v>
      </c>
      <c r="W28" s="76" t="s">
        <v>120</v>
      </c>
      <c r="X28" s="76" t="s">
        <v>229</v>
      </c>
      <c r="Y28" s="76" t="s">
        <v>120</v>
      </c>
      <c r="Z28" s="76" t="s">
        <v>229</v>
      </c>
      <c r="AA28" s="76" t="s">
        <v>120</v>
      </c>
      <c r="AB28" s="76" t="s">
        <v>229</v>
      </c>
      <c r="AC28" s="76" t="s">
        <v>120</v>
      </c>
      <c r="AD28" s="76" t="s">
        <v>229</v>
      </c>
      <c r="AE28" s="76" t="s">
        <v>120</v>
      </c>
      <c r="AF28" s="76" t="s">
        <v>229</v>
      </c>
      <c r="AG28" s="76" t="s">
        <v>120</v>
      </c>
      <c r="AH28" s="76" t="s">
        <v>229</v>
      </c>
      <c r="AI28" s="76" t="s">
        <v>120</v>
      </c>
      <c r="AJ28" s="76" t="s">
        <v>229</v>
      </c>
      <c r="AK28" s="76" t="s">
        <v>120</v>
      </c>
      <c r="AL28" s="76" t="s">
        <v>229</v>
      </c>
      <c r="AM28" s="76" t="s">
        <v>120</v>
      </c>
      <c r="AN28" s="76" t="s">
        <v>229</v>
      </c>
      <c r="AO28" s="76" t="s">
        <v>120</v>
      </c>
      <c r="AP28" s="76" t="s">
        <v>229</v>
      </c>
      <c r="AQ28" s="76" t="s">
        <v>120</v>
      </c>
      <c r="AR28" s="76" t="s">
        <v>229</v>
      </c>
      <c r="AS28" s="76" t="s">
        <v>120</v>
      </c>
      <c r="AT28" s="76" t="s">
        <v>229</v>
      </c>
      <c r="AU28" s="76" t="s">
        <v>120</v>
      </c>
      <c r="AV28" s="76" t="s">
        <v>229</v>
      </c>
      <c r="AW28" s="76" t="s">
        <v>120</v>
      </c>
      <c r="AX28" s="76" t="s">
        <v>229</v>
      </c>
      <c r="AY28" s="76" t="s">
        <v>120</v>
      </c>
      <c r="AZ28" s="76" t="s">
        <v>229</v>
      </c>
      <c r="BA28" s="76" t="s">
        <v>120</v>
      </c>
      <c r="BB28" s="76" t="s">
        <v>229</v>
      </c>
      <c r="BC28" s="76" t="s">
        <v>120</v>
      </c>
      <c r="BD28" s="76" t="s">
        <v>229</v>
      </c>
      <c r="BE28" s="76" t="s">
        <v>120</v>
      </c>
      <c r="BF28" s="76" t="s">
        <v>229</v>
      </c>
      <c r="BG28" s="76" t="s">
        <v>120</v>
      </c>
      <c r="BH28" s="76" t="s">
        <v>229</v>
      </c>
      <c r="BI28" s="76" t="s">
        <v>120</v>
      </c>
      <c r="BJ28" s="76" t="s">
        <v>229</v>
      </c>
      <c r="BK28" s="76" t="s">
        <v>120</v>
      </c>
      <c r="BL28" s="76" t="s">
        <v>229</v>
      </c>
      <c r="BM28" s="76" t="s">
        <v>120</v>
      </c>
      <c r="BN28" s="76" t="s">
        <v>229</v>
      </c>
      <c r="BO28" s="76" t="s">
        <v>120</v>
      </c>
      <c r="BP28" s="76" t="s">
        <v>229</v>
      </c>
      <c r="BQ28" s="76" t="s">
        <v>120</v>
      </c>
      <c r="BR28" s="76" t="s">
        <v>229</v>
      </c>
      <c r="BS28" s="76" t="s">
        <v>120</v>
      </c>
      <c r="BT28" s="76" t="s">
        <v>229</v>
      </c>
      <c r="BU28" s="76" t="s">
        <v>120</v>
      </c>
      <c r="BV28" s="76" t="s">
        <v>229</v>
      </c>
      <c r="BW28" s="76" t="s">
        <v>120</v>
      </c>
      <c r="BX28" s="76" t="s">
        <v>229</v>
      </c>
      <c r="BY28" s="76" t="s">
        <v>120</v>
      </c>
      <c r="BZ28" s="76" t="s">
        <v>229</v>
      </c>
      <c r="CA28" s="76" t="s">
        <v>120</v>
      </c>
      <c r="CB28" s="76" t="s">
        <v>229</v>
      </c>
      <c r="CC28" s="76" t="s">
        <v>120</v>
      </c>
      <c r="CD28" s="76" t="s">
        <v>229</v>
      </c>
      <c r="CE28" s="76" t="s">
        <v>120</v>
      </c>
      <c r="CF28" s="76" t="s">
        <v>229</v>
      </c>
      <c r="CG28" s="76" t="s">
        <v>120</v>
      </c>
      <c r="CH28" s="76" t="s">
        <v>229</v>
      </c>
      <c r="CI28" s="76" t="s">
        <v>120</v>
      </c>
      <c r="CJ28" s="76" t="s">
        <v>229</v>
      </c>
      <c r="CK28" s="76" t="s">
        <v>120</v>
      </c>
      <c r="CL28" s="76" t="s">
        <v>229</v>
      </c>
      <c r="CM28" s="76" t="s">
        <v>120</v>
      </c>
      <c r="CN28" s="76" t="s">
        <v>229</v>
      </c>
      <c r="CO28" s="76" t="s">
        <v>120</v>
      </c>
      <c r="CP28" s="76" t="s">
        <v>229</v>
      </c>
      <c r="CQ28" s="76" t="s">
        <v>120</v>
      </c>
      <c r="CR28" s="76" t="s">
        <v>229</v>
      </c>
      <c r="CS28" s="76" t="s">
        <v>120</v>
      </c>
      <c r="CT28" s="76" t="s">
        <v>229</v>
      </c>
      <c r="CU28" s="76" t="s">
        <v>120</v>
      </c>
      <c r="CV28" s="76" t="s">
        <v>229</v>
      </c>
      <c r="CW28" s="76" t="s">
        <v>120</v>
      </c>
      <c r="CX28" s="76" t="s">
        <v>229</v>
      </c>
      <c r="CY28" s="76" t="s">
        <v>120</v>
      </c>
      <c r="CZ28" s="76" t="s">
        <v>229</v>
      </c>
      <c r="DA28" s="76" t="s">
        <v>120</v>
      </c>
      <c r="DB28" s="76" t="s">
        <v>229</v>
      </c>
      <c r="DC28" s="76" t="s">
        <v>120</v>
      </c>
      <c r="DD28" s="76" t="s">
        <v>229</v>
      </c>
      <c r="DE28" s="76" t="s">
        <v>120</v>
      </c>
      <c r="DF28" s="76" t="s">
        <v>229</v>
      </c>
      <c r="DG28" s="76" t="s">
        <v>120</v>
      </c>
      <c r="DH28" s="76" t="s">
        <v>229</v>
      </c>
      <c r="DI28" s="76" t="s">
        <v>120</v>
      </c>
      <c r="DJ28" s="76" t="s">
        <v>229</v>
      </c>
      <c r="DK28" s="76" t="s">
        <v>120</v>
      </c>
      <c r="DL28" s="76" t="s">
        <v>229</v>
      </c>
      <c r="DM28" s="76" t="s">
        <v>120</v>
      </c>
      <c r="DN28" s="76" t="s">
        <v>229</v>
      </c>
      <c r="DO28" s="76" t="s">
        <v>120</v>
      </c>
      <c r="DP28" s="76" t="s">
        <v>229</v>
      </c>
      <c r="DQ28" s="76" t="s">
        <v>120</v>
      </c>
      <c r="DR28" s="76" t="s">
        <v>229</v>
      </c>
      <c r="DS28" s="76" t="s">
        <v>120</v>
      </c>
      <c r="DT28" s="76" t="s">
        <v>229</v>
      </c>
      <c r="DU28" s="76" t="s">
        <v>120</v>
      </c>
      <c r="DV28" s="76" t="s">
        <v>229</v>
      </c>
      <c r="DW28" s="76" t="s">
        <v>120</v>
      </c>
      <c r="DX28" s="76" t="s">
        <v>229</v>
      </c>
      <c r="DY28" s="76" t="s">
        <v>120</v>
      </c>
      <c r="DZ28" s="76" t="s">
        <v>229</v>
      </c>
      <c r="EA28" s="76" t="s">
        <v>120</v>
      </c>
      <c r="EB28" s="76" t="s">
        <v>229</v>
      </c>
      <c r="EC28" s="76" t="s">
        <v>120</v>
      </c>
      <c r="ED28" s="76" t="s">
        <v>229</v>
      </c>
      <c r="EE28" s="76" t="s">
        <v>120</v>
      </c>
      <c r="EF28" s="76" t="s">
        <v>229</v>
      </c>
      <c r="EG28" s="76" t="s">
        <v>120</v>
      </c>
      <c r="EH28" s="76" t="s">
        <v>229</v>
      </c>
      <c r="EI28" s="76" t="s">
        <v>120</v>
      </c>
      <c r="EJ28" s="76" t="s">
        <v>229</v>
      </c>
      <c r="EK28" s="76" t="s">
        <v>120</v>
      </c>
      <c r="EL28" s="76" t="s">
        <v>229</v>
      </c>
      <c r="EM28" s="76" t="s">
        <v>120</v>
      </c>
      <c r="EN28" s="76" t="s">
        <v>229</v>
      </c>
      <c r="EO28" s="76" t="s">
        <v>120</v>
      </c>
      <c r="EP28" s="76" t="s">
        <v>229</v>
      </c>
      <c r="EQ28" s="76" t="s">
        <v>120</v>
      </c>
      <c r="ER28" s="76" t="s">
        <v>229</v>
      </c>
      <c r="ES28" s="76" t="s">
        <v>120</v>
      </c>
      <c r="ET28" s="76" t="s">
        <v>229</v>
      </c>
      <c r="EU28" s="76" t="s">
        <v>120</v>
      </c>
      <c r="EV28" s="76" t="s">
        <v>229</v>
      </c>
      <c r="EW28" s="76" t="s">
        <v>120</v>
      </c>
      <c r="EX28" s="76" t="s">
        <v>229</v>
      </c>
      <c r="EY28" s="76" t="s">
        <v>120</v>
      </c>
      <c r="EZ28" s="76" t="s">
        <v>229</v>
      </c>
      <c r="FA28" s="76" t="s">
        <v>120</v>
      </c>
      <c r="FB28" s="76" t="s">
        <v>229</v>
      </c>
      <c r="FC28" s="76" t="s">
        <v>120</v>
      </c>
      <c r="FD28" s="76" t="s">
        <v>229</v>
      </c>
      <c r="FE28" s="76" t="s">
        <v>120</v>
      </c>
      <c r="FF28" s="76" t="s">
        <v>229</v>
      </c>
      <c r="FG28" s="76" t="s">
        <v>120</v>
      </c>
      <c r="FH28" s="76" t="s">
        <v>229</v>
      </c>
      <c r="FI28" s="76" t="s">
        <v>120</v>
      </c>
      <c r="FJ28" s="76" t="s">
        <v>229</v>
      </c>
      <c r="FK28" s="76" t="s">
        <v>120</v>
      </c>
      <c r="FL28" s="76" t="s">
        <v>229</v>
      </c>
      <c r="FM28" s="76" t="s">
        <v>120</v>
      </c>
      <c r="FN28" s="76" t="s">
        <v>229</v>
      </c>
      <c r="FO28" s="76" t="s">
        <v>120</v>
      </c>
      <c r="FP28" s="76" t="s">
        <v>229</v>
      </c>
      <c r="FQ28" s="76" t="s">
        <v>120</v>
      </c>
      <c r="FR28" s="76" t="s">
        <v>229</v>
      </c>
      <c r="FS28" s="76" t="s">
        <v>120</v>
      </c>
      <c r="FT28" s="76" t="s">
        <v>229</v>
      </c>
      <c r="FU28" s="76" t="s">
        <v>120</v>
      </c>
      <c r="FV28" s="76" t="s">
        <v>229</v>
      </c>
      <c r="FW28" s="76" t="s">
        <v>120</v>
      </c>
      <c r="FX28" s="76" t="s">
        <v>229</v>
      </c>
      <c r="FY28" s="76" t="s">
        <v>120</v>
      </c>
      <c r="FZ28" s="76" t="s">
        <v>229</v>
      </c>
      <c r="GA28" s="76" t="s">
        <v>120</v>
      </c>
      <c r="GB28" s="76" t="s">
        <v>229</v>
      </c>
      <c r="GC28" s="76" t="s">
        <v>120</v>
      </c>
      <c r="GD28" s="76" t="s">
        <v>229</v>
      </c>
      <c r="GE28" s="76" t="s">
        <v>120</v>
      </c>
      <c r="GF28" s="76" t="s">
        <v>229</v>
      </c>
      <c r="GG28" s="76" t="s">
        <v>120</v>
      </c>
      <c r="GH28" s="76" t="s">
        <v>229</v>
      </c>
      <c r="GI28" s="76" t="s">
        <v>120</v>
      </c>
      <c r="GJ28" s="76" t="s">
        <v>229</v>
      </c>
      <c r="GK28" s="76" t="s">
        <v>120</v>
      </c>
      <c r="GL28" s="76" t="s">
        <v>229</v>
      </c>
      <c r="GM28" s="76" t="s">
        <v>120</v>
      </c>
      <c r="GN28" s="76" t="s">
        <v>229</v>
      </c>
      <c r="GO28" s="76" t="s">
        <v>120</v>
      </c>
      <c r="GP28" s="76" t="s">
        <v>229</v>
      </c>
      <c r="GQ28" s="76" t="s">
        <v>120</v>
      </c>
      <c r="GR28" s="76" t="s">
        <v>229</v>
      </c>
      <c r="GS28" s="76" t="s">
        <v>120</v>
      </c>
      <c r="GT28" s="76" t="s">
        <v>229</v>
      </c>
      <c r="GU28" s="76" t="s">
        <v>120</v>
      </c>
      <c r="GV28" s="76" t="s">
        <v>229</v>
      </c>
      <c r="GW28" s="76" t="s">
        <v>120</v>
      </c>
      <c r="GX28" s="76" t="s">
        <v>229</v>
      </c>
      <c r="GY28" s="76" t="s">
        <v>120</v>
      </c>
      <c r="HA28" s="70" t="str">
        <f t="shared" si="0"/>
        <v>France (metropolitan)</v>
      </c>
      <c r="HB28" s="94">
        <f t="shared" si="1"/>
        <v>0</v>
      </c>
      <c r="HC28" s="94">
        <f t="shared" si="2"/>
        <v>0</v>
      </c>
    </row>
    <row r="29" spans="1:211" x14ac:dyDescent="0.25">
      <c r="A29" s="75" t="s">
        <v>239</v>
      </c>
      <c r="B29" s="77">
        <v>4036355</v>
      </c>
      <c r="C29" s="77" t="s">
        <v>120</v>
      </c>
      <c r="D29" s="77">
        <v>35816</v>
      </c>
      <c r="E29" s="77" t="s">
        <v>120</v>
      </c>
      <c r="F29" s="77">
        <v>36132</v>
      </c>
      <c r="G29" s="77" t="s">
        <v>120</v>
      </c>
      <c r="H29" s="77">
        <v>36684</v>
      </c>
      <c r="I29" s="77" t="s">
        <v>120</v>
      </c>
      <c r="J29" s="77">
        <v>36158</v>
      </c>
      <c r="K29" s="77" t="s">
        <v>120</v>
      </c>
      <c r="L29" s="77">
        <v>36760</v>
      </c>
      <c r="M29" s="77" t="s">
        <v>120</v>
      </c>
      <c r="N29" s="77">
        <v>36191</v>
      </c>
      <c r="O29" s="77" t="s">
        <v>120</v>
      </c>
      <c r="P29" s="77">
        <v>37879</v>
      </c>
      <c r="Q29" s="77" t="s">
        <v>120</v>
      </c>
      <c r="R29" s="77">
        <v>38006</v>
      </c>
      <c r="S29" s="77" t="s">
        <v>120</v>
      </c>
      <c r="T29" s="77">
        <v>39836</v>
      </c>
      <c r="U29" s="77" t="s">
        <v>120</v>
      </c>
      <c r="V29" s="77">
        <v>39080</v>
      </c>
      <c r="W29" s="77" t="s">
        <v>120</v>
      </c>
      <c r="X29" s="77">
        <v>41144</v>
      </c>
      <c r="Y29" s="77" t="s">
        <v>120</v>
      </c>
      <c r="Z29" s="77">
        <v>41847</v>
      </c>
      <c r="AA29" s="77" t="s">
        <v>120</v>
      </c>
      <c r="AB29" s="77">
        <v>40951</v>
      </c>
      <c r="AC29" s="77" t="s">
        <v>120</v>
      </c>
      <c r="AD29" s="77">
        <v>39287</v>
      </c>
      <c r="AE29" s="77" t="s">
        <v>120</v>
      </c>
      <c r="AF29" s="77">
        <v>39116</v>
      </c>
      <c r="AG29" s="77" t="s">
        <v>120</v>
      </c>
      <c r="AH29" s="77">
        <v>40309</v>
      </c>
      <c r="AI29" s="77" t="s">
        <v>120</v>
      </c>
      <c r="AJ29" s="77">
        <v>38469</v>
      </c>
      <c r="AK29" s="77" t="s">
        <v>120</v>
      </c>
      <c r="AL29" s="77">
        <v>38184</v>
      </c>
      <c r="AM29" s="77" t="s">
        <v>120</v>
      </c>
      <c r="AN29" s="77">
        <v>38817</v>
      </c>
      <c r="AO29" s="77" t="s">
        <v>120</v>
      </c>
      <c r="AP29" s="77">
        <v>40061</v>
      </c>
      <c r="AQ29" s="77" t="s">
        <v>120</v>
      </c>
      <c r="AR29" s="77">
        <v>42744</v>
      </c>
      <c r="AS29" s="77" t="s">
        <v>120</v>
      </c>
      <c r="AT29" s="77">
        <v>44163</v>
      </c>
      <c r="AU29" s="77" t="s">
        <v>120</v>
      </c>
      <c r="AV29" s="77">
        <v>46712</v>
      </c>
      <c r="AW29" s="77" t="s">
        <v>120</v>
      </c>
      <c r="AX29" s="77">
        <v>49007</v>
      </c>
      <c r="AY29" s="77" t="s">
        <v>120</v>
      </c>
      <c r="AZ29" s="77">
        <v>50375</v>
      </c>
      <c r="BA29" s="77" t="s">
        <v>120</v>
      </c>
      <c r="BB29" s="77">
        <v>48219</v>
      </c>
      <c r="BC29" s="77" t="s">
        <v>120</v>
      </c>
      <c r="BD29" s="77">
        <v>47221</v>
      </c>
      <c r="BE29" s="77" t="s">
        <v>120</v>
      </c>
      <c r="BF29" s="77">
        <v>47485</v>
      </c>
      <c r="BG29" s="77" t="s">
        <v>120</v>
      </c>
      <c r="BH29" s="77">
        <v>45920</v>
      </c>
      <c r="BI29" s="77" t="s">
        <v>120</v>
      </c>
      <c r="BJ29" s="77">
        <v>49303</v>
      </c>
      <c r="BK29" s="77" t="s">
        <v>120</v>
      </c>
      <c r="BL29" s="77">
        <v>48736</v>
      </c>
      <c r="BM29" s="77" t="s">
        <v>120</v>
      </c>
      <c r="BN29" s="77">
        <v>48692</v>
      </c>
      <c r="BO29" s="77" t="s">
        <v>120</v>
      </c>
      <c r="BP29" s="77">
        <v>50587</v>
      </c>
      <c r="BQ29" s="77" t="s">
        <v>120</v>
      </c>
      <c r="BR29" s="77">
        <v>50855</v>
      </c>
      <c r="BS29" s="77" t="s">
        <v>120</v>
      </c>
      <c r="BT29" s="77">
        <v>51644</v>
      </c>
      <c r="BU29" s="77" t="s">
        <v>120</v>
      </c>
      <c r="BV29" s="77">
        <v>53757</v>
      </c>
      <c r="BW29" s="77" t="s">
        <v>120</v>
      </c>
      <c r="BX29" s="77">
        <v>55861</v>
      </c>
      <c r="BY29" s="77" t="s">
        <v>120</v>
      </c>
      <c r="BZ29" s="77">
        <v>55455</v>
      </c>
      <c r="CA29" s="77" t="s">
        <v>120</v>
      </c>
      <c r="CB29" s="77">
        <v>55876</v>
      </c>
      <c r="CC29" s="77" t="s">
        <v>120</v>
      </c>
      <c r="CD29" s="77">
        <v>56456</v>
      </c>
      <c r="CE29" s="77" t="s">
        <v>120</v>
      </c>
      <c r="CF29" s="77">
        <v>57227</v>
      </c>
      <c r="CG29" s="77" t="s">
        <v>120</v>
      </c>
      <c r="CH29" s="77">
        <v>57017</v>
      </c>
      <c r="CI29" s="77" t="s">
        <v>120</v>
      </c>
      <c r="CJ29" s="77">
        <v>55953</v>
      </c>
      <c r="CK29" s="77" t="s">
        <v>120</v>
      </c>
      <c r="CL29" s="77">
        <v>55486</v>
      </c>
      <c r="CM29" s="77" t="s">
        <v>120</v>
      </c>
      <c r="CN29" s="77">
        <v>54901</v>
      </c>
      <c r="CO29" s="77" t="s">
        <v>120</v>
      </c>
      <c r="CP29" s="77">
        <v>54196</v>
      </c>
      <c r="CQ29" s="77" t="s">
        <v>120</v>
      </c>
      <c r="CR29" s="77">
        <v>54061</v>
      </c>
      <c r="CS29" s="77" t="s">
        <v>120</v>
      </c>
      <c r="CT29" s="77">
        <v>53937</v>
      </c>
      <c r="CU29" s="77" t="s">
        <v>120</v>
      </c>
      <c r="CV29" s="77">
        <v>53647</v>
      </c>
      <c r="CW29" s="77" t="s">
        <v>120</v>
      </c>
      <c r="CX29" s="77">
        <v>53515</v>
      </c>
      <c r="CY29" s="77" t="s">
        <v>120</v>
      </c>
      <c r="CZ29" s="77">
        <v>50914</v>
      </c>
      <c r="DA29" s="77" t="s">
        <v>120</v>
      </c>
      <c r="DB29" s="77">
        <v>53044</v>
      </c>
      <c r="DC29" s="77" t="s">
        <v>120</v>
      </c>
      <c r="DD29" s="77">
        <v>54180</v>
      </c>
      <c r="DE29" s="77" t="s">
        <v>120</v>
      </c>
      <c r="DF29" s="77">
        <v>55701</v>
      </c>
      <c r="DG29" s="77" t="s">
        <v>120</v>
      </c>
      <c r="DH29" s="77">
        <v>57813</v>
      </c>
      <c r="DI29" s="77" t="s">
        <v>120</v>
      </c>
      <c r="DJ29" s="77">
        <v>58384</v>
      </c>
      <c r="DK29" s="77" t="s">
        <v>120</v>
      </c>
      <c r="DL29" s="77">
        <v>56005</v>
      </c>
      <c r="DM29" s="77" t="s">
        <v>120</v>
      </c>
      <c r="DN29" s="77">
        <v>56521</v>
      </c>
      <c r="DO29" s="77" t="s">
        <v>120</v>
      </c>
      <c r="DP29" s="77">
        <v>57801</v>
      </c>
      <c r="DQ29" s="77" t="s">
        <v>120</v>
      </c>
      <c r="DR29" s="77">
        <v>58762</v>
      </c>
      <c r="DS29" s="77" t="s">
        <v>120</v>
      </c>
      <c r="DT29" s="77">
        <v>58957</v>
      </c>
      <c r="DU29" s="77" t="s">
        <v>120</v>
      </c>
      <c r="DV29" s="77">
        <v>59094</v>
      </c>
      <c r="DW29" s="77" t="s">
        <v>120</v>
      </c>
      <c r="DX29" s="77">
        <v>58123</v>
      </c>
      <c r="DY29" s="77" t="s">
        <v>120</v>
      </c>
      <c r="DZ29" s="77">
        <v>57363</v>
      </c>
      <c r="EA29" s="77" t="s">
        <v>120</v>
      </c>
      <c r="EB29" s="77">
        <v>59111</v>
      </c>
      <c r="EC29" s="77" t="s">
        <v>120</v>
      </c>
      <c r="ED29" s="77">
        <v>58362</v>
      </c>
      <c r="EE29" s="77" t="s">
        <v>120</v>
      </c>
      <c r="EF29" s="77">
        <v>57238</v>
      </c>
      <c r="EG29" s="77" t="s">
        <v>120</v>
      </c>
      <c r="EH29" s="77">
        <v>54553</v>
      </c>
      <c r="EI29" s="77" t="s">
        <v>120</v>
      </c>
      <c r="EJ29" s="77">
        <v>52844</v>
      </c>
      <c r="EK29" s="77" t="s">
        <v>120</v>
      </c>
      <c r="EL29" s="77">
        <v>48074</v>
      </c>
      <c r="EM29" s="77" t="s">
        <v>120</v>
      </c>
      <c r="EN29" s="77">
        <v>49453</v>
      </c>
      <c r="EO29" s="77" t="s">
        <v>120</v>
      </c>
      <c r="EP29" s="77">
        <v>47462</v>
      </c>
      <c r="EQ29" s="77" t="s">
        <v>120</v>
      </c>
      <c r="ER29" s="77">
        <v>43338</v>
      </c>
      <c r="ES29" s="77" t="s">
        <v>120</v>
      </c>
      <c r="ET29" s="77">
        <v>41544</v>
      </c>
      <c r="EU29" s="77" t="s">
        <v>120</v>
      </c>
      <c r="EV29" s="77">
        <v>37132</v>
      </c>
      <c r="EW29" s="77" t="s">
        <v>120</v>
      </c>
      <c r="EX29" s="77">
        <v>27615</v>
      </c>
      <c r="EY29" s="77" t="s">
        <v>120</v>
      </c>
      <c r="EZ29" s="77">
        <v>29270</v>
      </c>
      <c r="FA29" s="77" t="s">
        <v>120</v>
      </c>
      <c r="FB29" s="77">
        <v>31160</v>
      </c>
      <c r="FC29" s="77" t="s">
        <v>120</v>
      </c>
      <c r="FD29" s="77">
        <v>32919</v>
      </c>
      <c r="FE29" s="77" t="s">
        <v>120</v>
      </c>
      <c r="FF29" s="77">
        <v>29571</v>
      </c>
      <c r="FG29" s="77" t="s">
        <v>120</v>
      </c>
      <c r="FH29" s="77">
        <v>29830</v>
      </c>
      <c r="FI29" s="77" t="s">
        <v>120</v>
      </c>
      <c r="FJ29" s="77">
        <v>27754</v>
      </c>
      <c r="FK29" s="77" t="s">
        <v>120</v>
      </c>
      <c r="FL29" s="77">
        <v>25633</v>
      </c>
      <c r="FM29" s="77" t="s">
        <v>120</v>
      </c>
      <c r="FN29" s="77">
        <v>23952</v>
      </c>
      <c r="FO29" s="77" t="s">
        <v>120</v>
      </c>
      <c r="FP29" s="77">
        <v>21530</v>
      </c>
      <c r="FQ29" s="77" t="s">
        <v>120</v>
      </c>
      <c r="FR29" s="77">
        <v>19024</v>
      </c>
      <c r="FS29" s="77" t="s">
        <v>120</v>
      </c>
      <c r="FT29" s="77">
        <v>16429</v>
      </c>
      <c r="FU29" s="77" t="s">
        <v>120</v>
      </c>
      <c r="FV29" s="77">
        <v>14015</v>
      </c>
      <c r="FW29" s="77" t="s">
        <v>120</v>
      </c>
      <c r="FX29" s="77">
        <v>11596</v>
      </c>
      <c r="FY29" s="77" t="s">
        <v>120</v>
      </c>
      <c r="FZ29" s="77">
        <v>9354</v>
      </c>
      <c r="GA29" s="77" t="s">
        <v>120</v>
      </c>
      <c r="GB29" s="77">
        <v>7585</v>
      </c>
      <c r="GC29" s="77" t="s">
        <v>120</v>
      </c>
      <c r="GD29" s="77">
        <v>5421</v>
      </c>
      <c r="GE29" s="77" t="s">
        <v>120</v>
      </c>
      <c r="GF29" s="77">
        <v>4053</v>
      </c>
      <c r="GG29" s="77" t="s">
        <v>120</v>
      </c>
      <c r="GH29" s="77">
        <v>2641</v>
      </c>
      <c r="GI29" s="77" t="s">
        <v>120</v>
      </c>
      <c r="GJ29" s="77">
        <v>2010</v>
      </c>
      <c r="GK29" s="77" t="s">
        <v>120</v>
      </c>
      <c r="GL29" s="77">
        <v>1315</v>
      </c>
      <c r="GM29" s="77" t="s">
        <v>120</v>
      </c>
      <c r="GN29" s="77">
        <v>861</v>
      </c>
      <c r="GO29" s="77" t="s">
        <v>120</v>
      </c>
      <c r="GP29" s="77">
        <v>572</v>
      </c>
      <c r="GQ29" s="77" t="s">
        <v>120</v>
      </c>
      <c r="GR29" s="77">
        <v>314</v>
      </c>
      <c r="GS29" s="77" t="s">
        <v>120</v>
      </c>
      <c r="GT29" s="77">
        <v>291</v>
      </c>
      <c r="GU29" s="77" t="s">
        <v>120</v>
      </c>
      <c r="GV29" s="77">
        <v>132</v>
      </c>
      <c r="GW29" s="77" t="s">
        <v>120</v>
      </c>
      <c r="GX29" s="77">
        <v>0</v>
      </c>
      <c r="GY29" s="77" t="s">
        <v>120</v>
      </c>
      <c r="HA29" s="70" t="str">
        <f t="shared" si="0"/>
        <v>Croatia</v>
      </c>
      <c r="HB29" s="94">
        <f t="shared" si="1"/>
        <v>3265628</v>
      </c>
      <c r="HC29" s="94">
        <f t="shared" si="2"/>
        <v>181550</v>
      </c>
    </row>
    <row r="30" spans="1:211" x14ac:dyDescent="0.25">
      <c r="A30" s="75" t="s">
        <v>240</v>
      </c>
      <c r="B30" s="76">
        <v>59236213</v>
      </c>
      <c r="C30" s="76" t="s">
        <v>120</v>
      </c>
      <c r="D30" s="76">
        <v>404956</v>
      </c>
      <c r="E30" s="76" t="s">
        <v>120</v>
      </c>
      <c r="F30" s="76">
        <v>423269</v>
      </c>
      <c r="G30" s="76" t="s">
        <v>120</v>
      </c>
      <c r="H30" s="76">
        <v>443571</v>
      </c>
      <c r="I30" s="76" t="s">
        <v>120</v>
      </c>
      <c r="J30" s="76">
        <v>464239</v>
      </c>
      <c r="K30" s="76" t="s">
        <v>120</v>
      </c>
      <c r="L30" s="76">
        <v>480475</v>
      </c>
      <c r="M30" s="76" t="s">
        <v>120</v>
      </c>
      <c r="N30" s="76">
        <v>493318</v>
      </c>
      <c r="O30" s="76" t="s">
        <v>120</v>
      </c>
      <c r="P30" s="76">
        <v>501031</v>
      </c>
      <c r="Q30" s="76" t="s">
        <v>120</v>
      </c>
      <c r="R30" s="76">
        <v>510437</v>
      </c>
      <c r="S30" s="76" t="s">
        <v>120</v>
      </c>
      <c r="T30" s="76">
        <v>532059</v>
      </c>
      <c r="U30" s="76" t="s">
        <v>120</v>
      </c>
      <c r="V30" s="76">
        <v>541495</v>
      </c>
      <c r="W30" s="76" t="s">
        <v>120</v>
      </c>
      <c r="X30" s="76">
        <v>557192</v>
      </c>
      <c r="Y30" s="76" t="s">
        <v>120</v>
      </c>
      <c r="Z30" s="76">
        <v>566257</v>
      </c>
      <c r="AA30" s="76" t="s">
        <v>120</v>
      </c>
      <c r="AB30" s="76">
        <v>573063</v>
      </c>
      <c r="AC30" s="76" t="s">
        <v>120</v>
      </c>
      <c r="AD30" s="76">
        <v>572003</v>
      </c>
      <c r="AE30" s="76" t="s">
        <v>120</v>
      </c>
      <c r="AF30" s="76">
        <v>573180</v>
      </c>
      <c r="AG30" s="76" t="s">
        <v>120</v>
      </c>
      <c r="AH30" s="76">
        <v>570115</v>
      </c>
      <c r="AI30" s="76" t="s">
        <v>120</v>
      </c>
      <c r="AJ30" s="76">
        <v>574780</v>
      </c>
      <c r="AK30" s="76" t="s">
        <v>120</v>
      </c>
      <c r="AL30" s="76">
        <v>569673</v>
      </c>
      <c r="AM30" s="76" t="s">
        <v>120</v>
      </c>
      <c r="AN30" s="76">
        <v>566163</v>
      </c>
      <c r="AO30" s="76" t="s">
        <v>120</v>
      </c>
      <c r="AP30" s="76">
        <v>576282</v>
      </c>
      <c r="AQ30" s="76" t="s">
        <v>120</v>
      </c>
      <c r="AR30" s="76">
        <v>592909</v>
      </c>
      <c r="AS30" s="76" t="s">
        <v>120</v>
      </c>
      <c r="AT30" s="76">
        <v>588045</v>
      </c>
      <c r="AU30" s="76" t="s">
        <v>120</v>
      </c>
      <c r="AV30" s="76">
        <v>593757</v>
      </c>
      <c r="AW30" s="76" t="s">
        <v>120</v>
      </c>
      <c r="AX30" s="76">
        <v>590841</v>
      </c>
      <c r="AY30" s="76" t="s">
        <v>120</v>
      </c>
      <c r="AZ30" s="76">
        <v>591788</v>
      </c>
      <c r="BA30" s="76" t="s">
        <v>120</v>
      </c>
      <c r="BB30" s="76">
        <v>589181</v>
      </c>
      <c r="BC30" s="76" t="s">
        <v>120</v>
      </c>
      <c r="BD30" s="76">
        <v>594222</v>
      </c>
      <c r="BE30" s="76" t="s">
        <v>120</v>
      </c>
      <c r="BF30" s="76">
        <v>604340</v>
      </c>
      <c r="BG30" s="76" t="s">
        <v>120</v>
      </c>
      <c r="BH30" s="76">
        <v>630071</v>
      </c>
      <c r="BI30" s="76" t="s">
        <v>120</v>
      </c>
      <c r="BJ30" s="76">
        <v>627765</v>
      </c>
      <c r="BK30" s="76" t="s">
        <v>120</v>
      </c>
      <c r="BL30" s="76">
        <v>640573</v>
      </c>
      <c r="BM30" s="76" t="s">
        <v>120</v>
      </c>
      <c r="BN30" s="76">
        <v>639502</v>
      </c>
      <c r="BO30" s="76" t="s">
        <v>120</v>
      </c>
      <c r="BP30" s="76">
        <v>655408</v>
      </c>
      <c r="BQ30" s="76" t="s">
        <v>120</v>
      </c>
      <c r="BR30" s="76">
        <v>643652</v>
      </c>
      <c r="BS30" s="76" t="s">
        <v>120</v>
      </c>
      <c r="BT30" s="76">
        <v>647011</v>
      </c>
      <c r="BU30" s="76" t="s">
        <v>120</v>
      </c>
      <c r="BV30" s="76">
        <v>667278</v>
      </c>
      <c r="BW30" s="76" t="s">
        <v>120</v>
      </c>
      <c r="BX30" s="76">
        <v>681128</v>
      </c>
      <c r="BY30" s="76" t="s">
        <v>120</v>
      </c>
      <c r="BZ30" s="76">
        <v>693606</v>
      </c>
      <c r="CA30" s="76" t="s">
        <v>120</v>
      </c>
      <c r="CB30" s="76">
        <v>718130</v>
      </c>
      <c r="CC30" s="76" t="s">
        <v>120</v>
      </c>
      <c r="CD30" s="76">
        <v>723110</v>
      </c>
      <c r="CE30" s="76" t="s">
        <v>120</v>
      </c>
      <c r="CF30" s="76">
        <v>741417</v>
      </c>
      <c r="CG30" s="76" t="s">
        <v>120</v>
      </c>
      <c r="CH30" s="76">
        <v>764338</v>
      </c>
      <c r="CI30" s="76" t="s">
        <v>120</v>
      </c>
      <c r="CJ30" s="76">
        <v>804929</v>
      </c>
      <c r="CK30" s="76" t="s">
        <v>120</v>
      </c>
      <c r="CL30" s="76">
        <v>831055</v>
      </c>
      <c r="CM30" s="76" t="s">
        <v>120</v>
      </c>
      <c r="CN30" s="76">
        <v>866831</v>
      </c>
      <c r="CO30" s="76" t="s">
        <v>120</v>
      </c>
      <c r="CP30" s="76">
        <v>908080</v>
      </c>
      <c r="CQ30" s="76" t="s">
        <v>120</v>
      </c>
      <c r="CR30" s="76">
        <v>944130</v>
      </c>
      <c r="CS30" s="76" t="s">
        <v>120</v>
      </c>
      <c r="CT30" s="76">
        <v>938013</v>
      </c>
      <c r="CU30" s="76" t="s">
        <v>120</v>
      </c>
      <c r="CV30" s="76">
        <v>946747</v>
      </c>
      <c r="CW30" s="76" t="s">
        <v>120</v>
      </c>
      <c r="CX30" s="76">
        <v>955531</v>
      </c>
      <c r="CY30" s="76" t="s">
        <v>120</v>
      </c>
      <c r="CZ30" s="76">
        <v>946253</v>
      </c>
      <c r="DA30" s="76" t="s">
        <v>120</v>
      </c>
      <c r="DB30" s="76">
        <v>970580</v>
      </c>
      <c r="DC30" s="76" t="s">
        <v>120</v>
      </c>
      <c r="DD30" s="76">
        <v>962254</v>
      </c>
      <c r="DE30" s="76" t="s">
        <v>120</v>
      </c>
      <c r="DF30" s="76">
        <v>965612</v>
      </c>
      <c r="DG30" s="76" t="s">
        <v>120</v>
      </c>
      <c r="DH30" s="76">
        <v>972976</v>
      </c>
      <c r="DI30" s="76" t="s">
        <v>120</v>
      </c>
      <c r="DJ30" s="76">
        <v>969939</v>
      </c>
      <c r="DK30" s="76" t="s">
        <v>120</v>
      </c>
      <c r="DL30" s="76">
        <v>981264</v>
      </c>
      <c r="DM30" s="76" t="s">
        <v>120</v>
      </c>
      <c r="DN30" s="76">
        <v>919463</v>
      </c>
      <c r="DO30" s="76" t="s">
        <v>120</v>
      </c>
      <c r="DP30" s="76">
        <v>886357</v>
      </c>
      <c r="DQ30" s="76" t="s">
        <v>120</v>
      </c>
      <c r="DR30" s="76">
        <v>866942</v>
      </c>
      <c r="DS30" s="76" t="s">
        <v>120</v>
      </c>
      <c r="DT30" s="76">
        <v>838134</v>
      </c>
      <c r="DU30" s="76" t="s">
        <v>120</v>
      </c>
      <c r="DV30" s="76">
        <v>815350</v>
      </c>
      <c r="DW30" s="76" t="s">
        <v>120</v>
      </c>
      <c r="DX30" s="76">
        <v>776787</v>
      </c>
      <c r="DY30" s="76" t="s">
        <v>120</v>
      </c>
      <c r="DZ30" s="76">
        <v>766661</v>
      </c>
      <c r="EA30" s="76" t="s">
        <v>120</v>
      </c>
      <c r="EB30" s="76">
        <v>749164</v>
      </c>
      <c r="EC30" s="76" t="s">
        <v>120</v>
      </c>
      <c r="ED30" s="76">
        <v>732932</v>
      </c>
      <c r="EE30" s="76" t="s">
        <v>120</v>
      </c>
      <c r="EF30" s="76">
        <v>719124</v>
      </c>
      <c r="EG30" s="76" t="s">
        <v>120</v>
      </c>
      <c r="EH30" s="76">
        <v>682607</v>
      </c>
      <c r="EI30" s="76" t="s">
        <v>120</v>
      </c>
      <c r="EJ30" s="76">
        <v>672631</v>
      </c>
      <c r="EK30" s="76" t="s">
        <v>120</v>
      </c>
      <c r="EL30" s="76">
        <v>667039</v>
      </c>
      <c r="EM30" s="76" t="s">
        <v>120</v>
      </c>
      <c r="EN30" s="76">
        <v>686526</v>
      </c>
      <c r="EO30" s="76" t="s">
        <v>120</v>
      </c>
      <c r="EP30" s="76">
        <v>684969</v>
      </c>
      <c r="EQ30" s="76" t="s">
        <v>120</v>
      </c>
      <c r="ER30" s="76">
        <v>708347</v>
      </c>
      <c r="ES30" s="76" t="s">
        <v>120</v>
      </c>
      <c r="ET30" s="76">
        <v>685037</v>
      </c>
      <c r="EU30" s="76" t="s">
        <v>120</v>
      </c>
      <c r="EV30" s="76">
        <v>676292</v>
      </c>
      <c r="EW30" s="76" t="s">
        <v>120</v>
      </c>
      <c r="EX30" s="76">
        <v>514408</v>
      </c>
      <c r="EY30" s="76" t="s">
        <v>120</v>
      </c>
      <c r="EZ30" s="76">
        <v>521003</v>
      </c>
      <c r="FA30" s="76" t="s">
        <v>120</v>
      </c>
      <c r="FB30" s="76">
        <v>515948</v>
      </c>
      <c r="FC30" s="76" t="s">
        <v>120</v>
      </c>
      <c r="FD30" s="76">
        <v>502187</v>
      </c>
      <c r="FE30" s="76" t="s">
        <v>120</v>
      </c>
      <c r="FF30" s="76">
        <v>493664</v>
      </c>
      <c r="FG30" s="76" t="s">
        <v>120</v>
      </c>
      <c r="FH30" s="76">
        <v>527760</v>
      </c>
      <c r="FI30" s="76" t="s">
        <v>120</v>
      </c>
      <c r="FJ30" s="76">
        <v>502658</v>
      </c>
      <c r="FK30" s="76" t="s">
        <v>120</v>
      </c>
      <c r="FL30" s="76">
        <v>468561</v>
      </c>
      <c r="FM30" s="76" t="s">
        <v>120</v>
      </c>
      <c r="FN30" s="76">
        <v>413022</v>
      </c>
      <c r="FO30" s="76" t="s">
        <v>120</v>
      </c>
      <c r="FP30" s="76">
        <v>365962</v>
      </c>
      <c r="FQ30" s="76" t="s">
        <v>120</v>
      </c>
      <c r="FR30" s="76">
        <v>349855</v>
      </c>
      <c r="FS30" s="76" t="s">
        <v>120</v>
      </c>
      <c r="FT30" s="76">
        <v>313617</v>
      </c>
      <c r="FU30" s="76" t="s">
        <v>120</v>
      </c>
      <c r="FV30" s="76">
        <v>277429</v>
      </c>
      <c r="FW30" s="76" t="s">
        <v>120</v>
      </c>
      <c r="FX30" s="76">
        <v>241985</v>
      </c>
      <c r="FY30" s="76" t="s">
        <v>120</v>
      </c>
      <c r="FZ30" s="76">
        <v>213216</v>
      </c>
      <c r="GA30" s="76" t="s">
        <v>120</v>
      </c>
      <c r="GB30" s="76">
        <v>191492</v>
      </c>
      <c r="GC30" s="76" t="s">
        <v>120</v>
      </c>
      <c r="GD30" s="76">
        <v>148486</v>
      </c>
      <c r="GE30" s="76" t="s">
        <v>120</v>
      </c>
      <c r="GF30" s="76">
        <v>120185</v>
      </c>
      <c r="GG30" s="76" t="s">
        <v>120</v>
      </c>
      <c r="GH30" s="76">
        <v>96282</v>
      </c>
      <c r="GI30" s="76" t="s">
        <v>120</v>
      </c>
      <c r="GJ30" s="76">
        <v>73213</v>
      </c>
      <c r="GK30" s="76" t="s">
        <v>120</v>
      </c>
      <c r="GL30" s="76">
        <v>54860</v>
      </c>
      <c r="GM30" s="76" t="s">
        <v>120</v>
      </c>
      <c r="GN30" s="76">
        <v>40293</v>
      </c>
      <c r="GO30" s="76" t="s">
        <v>120</v>
      </c>
      <c r="GP30" s="76">
        <v>29016</v>
      </c>
      <c r="GQ30" s="76" t="s">
        <v>120</v>
      </c>
      <c r="GR30" s="76">
        <v>20113</v>
      </c>
      <c r="GS30" s="76" t="s">
        <v>120</v>
      </c>
      <c r="GT30" s="76">
        <v>13635</v>
      </c>
      <c r="GU30" s="76" t="s">
        <v>120</v>
      </c>
      <c r="GV30" s="76">
        <v>17177</v>
      </c>
      <c r="GW30" s="76" t="s">
        <v>120</v>
      </c>
      <c r="GX30" s="76">
        <v>0</v>
      </c>
      <c r="GY30" s="76" t="s">
        <v>120</v>
      </c>
      <c r="HA30" s="70" t="str">
        <f t="shared" si="0"/>
        <v>Italy</v>
      </c>
      <c r="HB30" s="94">
        <f t="shared" si="1"/>
        <v>48742655</v>
      </c>
      <c r="HC30" s="94">
        <f t="shared" si="2"/>
        <v>2216510</v>
      </c>
    </row>
    <row r="31" spans="1:211" x14ac:dyDescent="0.25">
      <c r="A31" s="75" t="s">
        <v>241</v>
      </c>
      <c r="B31" s="77">
        <v>896007</v>
      </c>
      <c r="C31" s="77" t="s">
        <v>120</v>
      </c>
      <c r="D31" s="77">
        <v>9888</v>
      </c>
      <c r="E31" s="77" t="s">
        <v>120</v>
      </c>
      <c r="F31" s="77">
        <v>9538</v>
      </c>
      <c r="G31" s="77" t="s">
        <v>120</v>
      </c>
      <c r="H31" s="77">
        <v>9329</v>
      </c>
      <c r="I31" s="77" t="s">
        <v>120</v>
      </c>
      <c r="J31" s="77">
        <v>9340</v>
      </c>
      <c r="K31" s="77" t="s">
        <v>120</v>
      </c>
      <c r="L31" s="77">
        <v>9517</v>
      </c>
      <c r="M31" s="77" t="s">
        <v>120</v>
      </c>
      <c r="N31" s="77">
        <v>9460</v>
      </c>
      <c r="O31" s="77" t="s">
        <v>120</v>
      </c>
      <c r="P31" s="77">
        <v>9557</v>
      </c>
      <c r="Q31" s="77" t="s">
        <v>120</v>
      </c>
      <c r="R31" s="77">
        <v>9551</v>
      </c>
      <c r="S31" s="77" t="s">
        <v>120</v>
      </c>
      <c r="T31" s="77">
        <v>10271</v>
      </c>
      <c r="U31" s="77" t="s">
        <v>120</v>
      </c>
      <c r="V31" s="77">
        <v>9813</v>
      </c>
      <c r="W31" s="77" t="s">
        <v>120</v>
      </c>
      <c r="X31" s="77">
        <v>10057</v>
      </c>
      <c r="Y31" s="77" t="s">
        <v>120</v>
      </c>
      <c r="Z31" s="77">
        <v>9824</v>
      </c>
      <c r="AA31" s="77" t="s">
        <v>120</v>
      </c>
      <c r="AB31" s="77">
        <v>9481</v>
      </c>
      <c r="AC31" s="77" t="s">
        <v>120</v>
      </c>
      <c r="AD31" s="77">
        <v>8930</v>
      </c>
      <c r="AE31" s="77" t="s">
        <v>120</v>
      </c>
      <c r="AF31" s="77">
        <v>9147</v>
      </c>
      <c r="AG31" s="77" t="s">
        <v>120</v>
      </c>
      <c r="AH31" s="77">
        <v>8946</v>
      </c>
      <c r="AI31" s="77" t="s">
        <v>120</v>
      </c>
      <c r="AJ31" s="77">
        <v>9376</v>
      </c>
      <c r="AK31" s="77" t="s">
        <v>120</v>
      </c>
      <c r="AL31" s="77">
        <v>9451</v>
      </c>
      <c r="AM31" s="77" t="s">
        <v>120</v>
      </c>
      <c r="AN31" s="77">
        <v>9741</v>
      </c>
      <c r="AO31" s="77" t="s">
        <v>120</v>
      </c>
      <c r="AP31" s="77">
        <v>10669</v>
      </c>
      <c r="AQ31" s="77" t="s">
        <v>120</v>
      </c>
      <c r="AR31" s="77">
        <v>11184</v>
      </c>
      <c r="AS31" s="77" t="s">
        <v>120</v>
      </c>
      <c r="AT31" s="77">
        <v>11538</v>
      </c>
      <c r="AU31" s="77" t="s">
        <v>120</v>
      </c>
      <c r="AV31" s="77">
        <v>12295</v>
      </c>
      <c r="AW31" s="77" t="s">
        <v>120</v>
      </c>
      <c r="AX31" s="77">
        <v>13072</v>
      </c>
      <c r="AY31" s="77" t="s">
        <v>120</v>
      </c>
      <c r="AZ31" s="77">
        <v>13949</v>
      </c>
      <c r="BA31" s="77" t="s">
        <v>120</v>
      </c>
      <c r="BB31" s="77">
        <v>14330</v>
      </c>
      <c r="BC31" s="77" t="s">
        <v>120</v>
      </c>
      <c r="BD31" s="77">
        <v>14600</v>
      </c>
      <c r="BE31" s="77" t="s">
        <v>120</v>
      </c>
      <c r="BF31" s="77">
        <v>15129</v>
      </c>
      <c r="BG31" s="77" t="s">
        <v>120</v>
      </c>
      <c r="BH31" s="77">
        <v>15835</v>
      </c>
      <c r="BI31" s="77" t="s">
        <v>120</v>
      </c>
      <c r="BJ31" s="77">
        <v>15281</v>
      </c>
      <c r="BK31" s="77" t="s">
        <v>120</v>
      </c>
      <c r="BL31" s="77">
        <v>15230</v>
      </c>
      <c r="BM31" s="77" t="s">
        <v>120</v>
      </c>
      <c r="BN31" s="77">
        <v>14994</v>
      </c>
      <c r="BO31" s="77" t="s">
        <v>120</v>
      </c>
      <c r="BP31" s="77">
        <v>15467</v>
      </c>
      <c r="BQ31" s="77" t="s">
        <v>120</v>
      </c>
      <c r="BR31" s="77">
        <v>14891</v>
      </c>
      <c r="BS31" s="77" t="s">
        <v>120</v>
      </c>
      <c r="BT31" s="77">
        <v>14977</v>
      </c>
      <c r="BU31" s="77" t="s">
        <v>120</v>
      </c>
      <c r="BV31" s="77">
        <v>14618</v>
      </c>
      <c r="BW31" s="77" t="s">
        <v>120</v>
      </c>
      <c r="BX31" s="77">
        <v>14413</v>
      </c>
      <c r="BY31" s="77" t="s">
        <v>120</v>
      </c>
      <c r="BZ31" s="77">
        <v>14102</v>
      </c>
      <c r="CA31" s="77" t="s">
        <v>120</v>
      </c>
      <c r="CB31" s="77">
        <v>13356</v>
      </c>
      <c r="CC31" s="77" t="s">
        <v>120</v>
      </c>
      <c r="CD31" s="77">
        <v>13601</v>
      </c>
      <c r="CE31" s="77" t="s">
        <v>120</v>
      </c>
      <c r="CF31" s="77">
        <v>13372</v>
      </c>
      <c r="CG31" s="77" t="s">
        <v>120</v>
      </c>
      <c r="CH31" s="77">
        <v>12518</v>
      </c>
      <c r="CI31" s="77" t="s">
        <v>120</v>
      </c>
      <c r="CJ31" s="77">
        <v>12381</v>
      </c>
      <c r="CK31" s="77" t="s">
        <v>120</v>
      </c>
      <c r="CL31" s="77">
        <v>11508</v>
      </c>
      <c r="CM31" s="77" t="s">
        <v>120</v>
      </c>
      <c r="CN31" s="77">
        <v>11351</v>
      </c>
      <c r="CO31" s="77" t="s">
        <v>120</v>
      </c>
      <c r="CP31" s="77">
        <v>10284</v>
      </c>
      <c r="CQ31" s="77" t="s">
        <v>120</v>
      </c>
      <c r="CR31" s="77">
        <v>10548</v>
      </c>
      <c r="CS31" s="77" t="s">
        <v>120</v>
      </c>
      <c r="CT31" s="77">
        <v>11052</v>
      </c>
      <c r="CU31" s="77" t="s">
        <v>120</v>
      </c>
      <c r="CV31" s="77">
        <v>11159</v>
      </c>
      <c r="CW31" s="77" t="s">
        <v>120</v>
      </c>
      <c r="CX31" s="77">
        <v>10494</v>
      </c>
      <c r="CY31" s="77" t="s">
        <v>120</v>
      </c>
      <c r="CZ31" s="77">
        <v>10605</v>
      </c>
      <c r="DA31" s="77" t="s">
        <v>120</v>
      </c>
      <c r="DB31" s="77">
        <v>10573</v>
      </c>
      <c r="DC31" s="77" t="s">
        <v>120</v>
      </c>
      <c r="DD31" s="77">
        <v>10746</v>
      </c>
      <c r="DE31" s="77" t="s">
        <v>120</v>
      </c>
      <c r="DF31" s="77">
        <v>10833</v>
      </c>
      <c r="DG31" s="77" t="s">
        <v>120</v>
      </c>
      <c r="DH31" s="77">
        <v>10918</v>
      </c>
      <c r="DI31" s="77" t="s">
        <v>120</v>
      </c>
      <c r="DJ31" s="77">
        <v>10835</v>
      </c>
      <c r="DK31" s="77" t="s">
        <v>120</v>
      </c>
      <c r="DL31" s="77">
        <v>10954</v>
      </c>
      <c r="DM31" s="77" t="s">
        <v>120</v>
      </c>
      <c r="DN31" s="77">
        <v>10995</v>
      </c>
      <c r="DO31" s="77" t="s">
        <v>120</v>
      </c>
      <c r="DP31" s="77">
        <v>11001</v>
      </c>
      <c r="DQ31" s="77" t="s">
        <v>120</v>
      </c>
      <c r="DR31" s="77">
        <v>10960</v>
      </c>
      <c r="DS31" s="77" t="s">
        <v>120</v>
      </c>
      <c r="DT31" s="77">
        <v>10796</v>
      </c>
      <c r="DU31" s="77" t="s">
        <v>120</v>
      </c>
      <c r="DV31" s="77">
        <v>10556</v>
      </c>
      <c r="DW31" s="77" t="s">
        <v>120</v>
      </c>
      <c r="DX31" s="77">
        <v>10205</v>
      </c>
      <c r="DY31" s="77" t="s">
        <v>120</v>
      </c>
      <c r="DZ31" s="77">
        <v>9839</v>
      </c>
      <c r="EA31" s="77" t="s">
        <v>120</v>
      </c>
      <c r="EB31" s="77">
        <v>9472</v>
      </c>
      <c r="EC31" s="77" t="s">
        <v>120</v>
      </c>
      <c r="ED31" s="77">
        <v>9188</v>
      </c>
      <c r="EE31" s="77" t="s">
        <v>120</v>
      </c>
      <c r="EF31" s="77">
        <v>8958</v>
      </c>
      <c r="EG31" s="77" t="s">
        <v>120</v>
      </c>
      <c r="EH31" s="77">
        <v>8877</v>
      </c>
      <c r="EI31" s="77" t="s">
        <v>120</v>
      </c>
      <c r="EJ31" s="77">
        <v>8887</v>
      </c>
      <c r="EK31" s="77" t="s">
        <v>120</v>
      </c>
      <c r="EL31" s="77">
        <v>8917</v>
      </c>
      <c r="EM31" s="77" t="s">
        <v>120</v>
      </c>
      <c r="EN31" s="77">
        <v>8680</v>
      </c>
      <c r="EO31" s="77" t="s">
        <v>120</v>
      </c>
      <c r="EP31" s="77">
        <v>8569</v>
      </c>
      <c r="EQ31" s="77" t="s">
        <v>120</v>
      </c>
      <c r="ER31" s="77">
        <v>8167</v>
      </c>
      <c r="ES31" s="77" t="s">
        <v>120</v>
      </c>
      <c r="ET31" s="77">
        <v>7644</v>
      </c>
      <c r="EU31" s="77" t="s">
        <v>120</v>
      </c>
      <c r="EV31" s="77">
        <v>6858</v>
      </c>
      <c r="EW31" s="77" t="s">
        <v>120</v>
      </c>
      <c r="EX31" s="77">
        <v>6217</v>
      </c>
      <c r="EY31" s="77" t="s">
        <v>120</v>
      </c>
      <c r="EZ31" s="77">
        <v>5672</v>
      </c>
      <c r="FA31" s="77" t="s">
        <v>120</v>
      </c>
      <c r="FB31" s="77">
        <v>5335</v>
      </c>
      <c r="FC31" s="77" t="s">
        <v>120</v>
      </c>
      <c r="FD31" s="77">
        <v>5512</v>
      </c>
      <c r="FE31" s="77" t="s">
        <v>120</v>
      </c>
      <c r="FF31" s="77">
        <v>5255</v>
      </c>
      <c r="FG31" s="77" t="s">
        <v>120</v>
      </c>
      <c r="FH31" s="77">
        <v>4632</v>
      </c>
      <c r="FI31" s="77" t="s">
        <v>120</v>
      </c>
      <c r="FJ31" s="77">
        <v>4465</v>
      </c>
      <c r="FK31" s="77" t="s">
        <v>120</v>
      </c>
      <c r="FL31" s="77">
        <v>4087</v>
      </c>
      <c r="FM31" s="77" t="s">
        <v>120</v>
      </c>
      <c r="FN31" s="77">
        <v>3755</v>
      </c>
      <c r="FO31" s="77" t="s">
        <v>120</v>
      </c>
      <c r="FP31" s="77">
        <v>2959</v>
      </c>
      <c r="FQ31" s="77" t="s">
        <v>120</v>
      </c>
      <c r="FR31" s="77">
        <v>2709</v>
      </c>
      <c r="FS31" s="77" t="s">
        <v>120</v>
      </c>
      <c r="FT31" s="77">
        <v>2245</v>
      </c>
      <c r="FU31" s="77" t="s">
        <v>120</v>
      </c>
      <c r="FV31" s="77">
        <v>2320</v>
      </c>
      <c r="FW31" s="77" t="s">
        <v>120</v>
      </c>
      <c r="FX31" s="77">
        <v>1592</v>
      </c>
      <c r="FY31" s="77" t="s">
        <v>120</v>
      </c>
      <c r="FZ31" s="77">
        <v>1530</v>
      </c>
      <c r="GA31" s="77" t="s">
        <v>120</v>
      </c>
      <c r="GB31" s="77">
        <v>1031</v>
      </c>
      <c r="GC31" s="77" t="s">
        <v>120</v>
      </c>
      <c r="GD31" s="77">
        <v>720</v>
      </c>
      <c r="GE31" s="77" t="s">
        <v>120</v>
      </c>
      <c r="GF31" s="77">
        <v>580</v>
      </c>
      <c r="GG31" s="77" t="s">
        <v>120</v>
      </c>
      <c r="GH31" s="77">
        <v>661</v>
      </c>
      <c r="GI31" s="77" t="s">
        <v>120</v>
      </c>
      <c r="GJ31" s="77">
        <v>299</v>
      </c>
      <c r="GK31" s="77" t="s">
        <v>120</v>
      </c>
      <c r="GL31" s="77">
        <v>314</v>
      </c>
      <c r="GM31" s="77" t="s">
        <v>120</v>
      </c>
      <c r="GN31" s="77">
        <v>158</v>
      </c>
      <c r="GO31" s="77" t="s">
        <v>120</v>
      </c>
      <c r="GP31" s="77">
        <v>209</v>
      </c>
      <c r="GQ31" s="77" t="s">
        <v>120</v>
      </c>
      <c r="GR31" s="77">
        <v>59</v>
      </c>
      <c r="GS31" s="77" t="s">
        <v>120</v>
      </c>
      <c r="GT31" s="77">
        <v>94</v>
      </c>
      <c r="GU31" s="77" t="s">
        <v>120</v>
      </c>
      <c r="GV31" s="77">
        <v>149</v>
      </c>
      <c r="GW31" s="77" t="s">
        <v>120</v>
      </c>
      <c r="GX31" s="77">
        <v>0</v>
      </c>
      <c r="GY31" s="77" t="s">
        <v>120</v>
      </c>
      <c r="HA31" s="70" t="str">
        <f t="shared" si="0"/>
        <v>Cyprus</v>
      </c>
      <c r="HB31" s="94">
        <f t="shared" si="1"/>
        <v>704121</v>
      </c>
      <c r="HC31" s="94">
        <f t="shared" si="2"/>
        <v>47612</v>
      </c>
    </row>
    <row r="32" spans="1:211" x14ac:dyDescent="0.25">
      <c r="A32" s="75" t="s">
        <v>242</v>
      </c>
      <c r="B32" s="76">
        <v>1893223</v>
      </c>
      <c r="C32" s="76" t="s">
        <v>120</v>
      </c>
      <c r="D32" s="76">
        <v>17383</v>
      </c>
      <c r="E32" s="76" t="s">
        <v>120</v>
      </c>
      <c r="F32" s="76">
        <v>18738</v>
      </c>
      <c r="G32" s="76" t="s">
        <v>120</v>
      </c>
      <c r="H32" s="76">
        <v>19353</v>
      </c>
      <c r="I32" s="76" t="s">
        <v>120</v>
      </c>
      <c r="J32" s="76">
        <v>20871</v>
      </c>
      <c r="K32" s="76" t="s">
        <v>120</v>
      </c>
      <c r="L32" s="76">
        <v>22050</v>
      </c>
      <c r="M32" s="76" t="s">
        <v>120</v>
      </c>
      <c r="N32" s="76">
        <v>22121</v>
      </c>
      <c r="O32" s="76" t="s">
        <v>120</v>
      </c>
      <c r="P32" s="76">
        <v>21853</v>
      </c>
      <c r="Q32" s="76" t="s">
        <v>120</v>
      </c>
      <c r="R32" s="76">
        <v>20653</v>
      </c>
      <c r="S32" s="76" t="s">
        <v>120</v>
      </c>
      <c r="T32" s="76">
        <v>19828</v>
      </c>
      <c r="U32" s="76" t="s">
        <v>120</v>
      </c>
      <c r="V32" s="76">
        <v>18497</v>
      </c>
      <c r="W32" s="76" t="s">
        <v>120</v>
      </c>
      <c r="X32" s="76">
        <v>18647</v>
      </c>
      <c r="Y32" s="76" t="s">
        <v>120</v>
      </c>
      <c r="Z32" s="76">
        <v>20180</v>
      </c>
      <c r="AA32" s="76" t="s">
        <v>120</v>
      </c>
      <c r="AB32" s="76">
        <v>21779</v>
      </c>
      <c r="AC32" s="76" t="s">
        <v>120</v>
      </c>
      <c r="AD32" s="76">
        <v>21071</v>
      </c>
      <c r="AE32" s="76" t="s">
        <v>120</v>
      </c>
      <c r="AF32" s="76">
        <v>19954</v>
      </c>
      <c r="AG32" s="76" t="s">
        <v>120</v>
      </c>
      <c r="AH32" s="76">
        <v>19204</v>
      </c>
      <c r="AI32" s="76" t="s">
        <v>120</v>
      </c>
      <c r="AJ32" s="76">
        <v>17972</v>
      </c>
      <c r="AK32" s="76" t="s">
        <v>120</v>
      </c>
      <c r="AL32" s="76">
        <v>18380</v>
      </c>
      <c r="AM32" s="76" t="s">
        <v>120</v>
      </c>
      <c r="AN32" s="76">
        <v>17729</v>
      </c>
      <c r="AO32" s="76" t="s">
        <v>120</v>
      </c>
      <c r="AP32" s="76">
        <v>17280</v>
      </c>
      <c r="AQ32" s="76" t="s">
        <v>120</v>
      </c>
      <c r="AR32" s="76">
        <v>17903</v>
      </c>
      <c r="AS32" s="76" t="s">
        <v>120</v>
      </c>
      <c r="AT32" s="76">
        <v>16897</v>
      </c>
      <c r="AU32" s="76" t="s">
        <v>120</v>
      </c>
      <c r="AV32" s="76">
        <v>15855</v>
      </c>
      <c r="AW32" s="76" t="s">
        <v>120</v>
      </c>
      <c r="AX32" s="76">
        <v>16088</v>
      </c>
      <c r="AY32" s="76" t="s">
        <v>120</v>
      </c>
      <c r="AZ32" s="76">
        <v>16351</v>
      </c>
      <c r="BA32" s="76" t="s">
        <v>120</v>
      </c>
      <c r="BB32" s="76">
        <v>17702</v>
      </c>
      <c r="BC32" s="76" t="s">
        <v>120</v>
      </c>
      <c r="BD32" s="76">
        <v>19129</v>
      </c>
      <c r="BE32" s="76" t="s">
        <v>120</v>
      </c>
      <c r="BF32" s="76">
        <v>20731</v>
      </c>
      <c r="BG32" s="76" t="s">
        <v>120</v>
      </c>
      <c r="BH32" s="76">
        <v>23914</v>
      </c>
      <c r="BI32" s="76" t="s">
        <v>120</v>
      </c>
      <c r="BJ32" s="76">
        <v>24656</v>
      </c>
      <c r="BK32" s="76" t="s">
        <v>120</v>
      </c>
      <c r="BL32" s="76">
        <v>26188</v>
      </c>
      <c r="BM32" s="76" t="s">
        <v>120</v>
      </c>
      <c r="BN32" s="76">
        <v>26526</v>
      </c>
      <c r="BO32" s="76" t="s">
        <v>120</v>
      </c>
      <c r="BP32" s="76">
        <v>27537</v>
      </c>
      <c r="BQ32" s="76" t="s">
        <v>120</v>
      </c>
      <c r="BR32" s="76">
        <v>28139</v>
      </c>
      <c r="BS32" s="76" t="s">
        <v>120</v>
      </c>
      <c r="BT32" s="76">
        <v>27985</v>
      </c>
      <c r="BU32" s="76" t="s">
        <v>120</v>
      </c>
      <c r="BV32" s="76">
        <v>26959</v>
      </c>
      <c r="BW32" s="76" t="s">
        <v>120</v>
      </c>
      <c r="BX32" s="76">
        <v>27211</v>
      </c>
      <c r="BY32" s="76" t="s">
        <v>120</v>
      </c>
      <c r="BZ32" s="76">
        <v>27513</v>
      </c>
      <c r="CA32" s="76" t="s">
        <v>120</v>
      </c>
      <c r="CB32" s="76">
        <v>25704</v>
      </c>
      <c r="CC32" s="76" t="s">
        <v>120</v>
      </c>
      <c r="CD32" s="76">
        <v>24989</v>
      </c>
      <c r="CE32" s="76" t="s">
        <v>120</v>
      </c>
      <c r="CF32" s="76">
        <v>24494</v>
      </c>
      <c r="CG32" s="76" t="s">
        <v>120</v>
      </c>
      <c r="CH32" s="76">
        <v>24244</v>
      </c>
      <c r="CI32" s="76" t="s">
        <v>120</v>
      </c>
      <c r="CJ32" s="76">
        <v>23994</v>
      </c>
      <c r="CK32" s="76" t="s">
        <v>120</v>
      </c>
      <c r="CL32" s="76">
        <v>24523</v>
      </c>
      <c r="CM32" s="76" t="s">
        <v>120</v>
      </c>
      <c r="CN32" s="76">
        <v>25166</v>
      </c>
      <c r="CO32" s="76" t="s">
        <v>120</v>
      </c>
      <c r="CP32" s="76">
        <v>25572</v>
      </c>
      <c r="CQ32" s="76" t="s">
        <v>120</v>
      </c>
      <c r="CR32" s="76">
        <v>25818</v>
      </c>
      <c r="CS32" s="76" t="s">
        <v>120</v>
      </c>
      <c r="CT32" s="76">
        <v>25770</v>
      </c>
      <c r="CU32" s="76" t="s">
        <v>120</v>
      </c>
      <c r="CV32" s="76">
        <v>26411</v>
      </c>
      <c r="CW32" s="76" t="s">
        <v>120</v>
      </c>
      <c r="CX32" s="76">
        <v>26876</v>
      </c>
      <c r="CY32" s="76" t="s">
        <v>120</v>
      </c>
      <c r="CZ32" s="76">
        <v>26246</v>
      </c>
      <c r="DA32" s="76" t="s">
        <v>120</v>
      </c>
      <c r="DB32" s="76">
        <v>25578</v>
      </c>
      <c r="DC32" s="76" t="s">
        <v>120</v>
      </c>
      <c r="DD32" s="76">
        <v>25546</v>
      </c>
      <c r="DE32" s="76" t="s">
        <v>120</v>
      </c>
      <c r="DF32" s="76">
        <v>25346</v>
      </c>
      <c r="DG32" s="76" t="s">
        <v>120</v>
      </c>
      <c r="DH32" s="76">
        <v>25382</v>
      </c>
      <c r="DI32" s="76" t="s">
        <v>120</v>
      </c>
      <c r="DJ32" s="76">
        <v>24797</v>
      </c>
      <c r="DK32" s="76" t="s">
        <v>120</v>
      </c>
      <c r="DL32" s="76">
        <v>26064</v>
      </c>
      <c r="DM32" s="76" t="s">
        <v>120</v>
      </c>
      <c r="DN32" s="76">
        <v>26772</v>
      </c>
      <c r="DO32" s="76" t="s">
        <v>120</v>
      </c>
      <c r="DP32" s="76">
        <v>27598</v>
      </c>
      <c r="DQ32" s="76" t="s">
        <v>120</v>
      </c>
      <c r="DR32" s="76">
        <v>28286</v>
      </c>
      <c r="DS32" s="76" t="s">
        <v>120</v>
      </c>
      <c r="DT32" s="76">
        <v>28106</v>
      </c>
      <c r="DU32" s="76" t="s">
        <v>120</v>
      </c>
      <c r="DV32" s="76">
        <v>27430</v>
      </c>
      <c r="DW32" s="76" t="s">
        <v>120</v>
      </c>
      <c r="DX32" s="76">
        <v>27226</v>
      </c>
      <c r="DY32" s="76" t="s">
        <v>120</v>
      </c>
      <c r="DZ32" s="76">
        <v>26093</v>
      </c>
      <c r="EA32" s="76" t="s">
        <v>120</v>
      </c>
      <c r="EB32" s="76">
        <v>24667</v>
      </c>
      <c r="EC32" s="76" t="s">
        <v>120</v>
      </c>
      <c r="ED32" s="76">
        <v>24345</v>
      </c>
      <c r="EE32" s="76" t="s">
        <v>120</v>
      </c>
      <c r="EF32" s="76">
        <v>23252</v>
      </c>
      <c r="EG32" s="76" t="s">
        <v>120</v>
      </c>
      <c r="EH32" s="76">
        <v>21295</v>
      </c>
      <c r="EI32" s="76" t="s">
        <v>120</v>
      </c>
      <c r="EJ32" s="76">
        <v>21424</v>
      </c>
      <c r="EK32" s="76" t="s">
        <v>120</v>
      </c>
      <c r="EL32" s="76">
        <v>21148</v>
      </c>
      <c r="EM32" s="76" t="s">
        <v>120</v>
      </c>
      <c r="EN32" s="76">
        <v>20296</v>
      </c>
      <c r="EO32" s="76" t="s">
        <v>120</v>
      </c>
      <c r="EP32" s="76">
        <v>21284</v>
      </c>
      <c r="EQ32" s="76" t="s">
        <v>120</v>
      </c>
      <c r="ER32" s="76">
        <v>19406</v>
      </c>
      <c r="ES32" s="76" t="s">
        <v>120</v>
      </c>
      <c r="ET32" s="76">
        <v>17594</v>
      </c>
      <c r="EU32" s="76" t="s">
        <v>120</v>
      </c>
      <c r="EV32" s="76">
        <v>15215</v>
      </c>
      <c r="EW32" s="76" t="s">
        <v>120</v>
      </c>
      <c r="EX32" s="76">
        <v>13958</v>
      </c>
      <c r="EY32" s="76" t="s">
        <v>120</v>
      </c>
      <c r="EZ32" s="76">
        <v>14412</v>
      </c>
      <c r="FA32" s="76" t="s">
        <v>120</v>
      </c>
      <c r="FB32" s="76">
        <v>14820</v>
      </c>
      <c r="FC32" s="76" t="s">
        <v>120</v>
      </c>
      <c r="FD32" s="76">
        <v>15588</v>
      </c>
      <c r="FE32" s="76" t="s">
        <v>120</v>
      </c>
      <c r="FF32" s="76">
        <v>16180</v>
      </c>
      <c r="FG32" s="76" t="s">
        <v>120</v>
      </c>
      <c r="FH32" s="76">
        <v>15117</v>
      </c>
      <c r="FI32" s="76" t="s">
        <v>120</v>
      </c>
      <c r="FJ32" s="76">
        <v>14596</v>
      </c>
      <c r="FK32" s="76" t="s">
        <v>120</v>
      </c>
      <c r="FL32" s="76">
        <v>13465</v>
      </c>
      <c r="FM32" s="76" t="s">
        <v>120</v>
      </c>
      <c r="FN32" s="76">
        <v>12171</v>
      </c>
      <c r="FO32" s="76" t="s">
        <v>120</v>
      </c>
      <c r="FP32" s="76">
        <v>10341</v>
      </c>
      <c r="FQ32" s="76" t="s">
        <v>120</v>
      </c>
      <c r="FR32" s="76">
        <v>8576</v>
      </c>
      <c r="FS32" s="76" t="s">
        <v>120</v>
      </c>
      <c r="FT32" s="76">
        <v>6858</v>
      </c>
      <c r="FU32" s="76" t="s">
        <v>120</v>
      </c>
      <c r="FV32" s="76">
        <v>6353</v>
      </c>
      <c r="FW32" s="76" t="s">
        <v>120</v>
      </c>
      <c r="FX32" s="76">
        <v>5692</v>
      </c>
      <c r="FY32" s="76" t="s">
        <v>120</v>
      </c>
      <c r="FZ32" s="76">
        <v>4771</v>
      </c>
      <c r="GA32" s="76" t="s">
        <v>120</v>
      </c>
      <c r="GB32" s="76">
        <v>4061</v>
      </c>
      <c r="GC32" s="76" t="s">
        <v>120</v>
      </c>
      <c r="GD32" s="76">
        <v>3093</v>
      </c>
      <c r="GE32" s="76" t="s">
        <v>120</v>
      </c>
      <c r="GF32" s="76">
        <v>2572</v>
      </c>
      <c r="GG32" s="76" t="s">
        <v>120</v>
      </c>
      <c r="GH32" s="76">
        <v>1920</v>
      </c>
      <c r="GI32" s="76" t="s">
        <v>120</v>
      </c>
      <c r="GJ32" s="76">
        <v>1338</v>
      </c>
      <c r="GK32" s="76" t="s">
        <v>120</v>
      </c>
      <c r="GL32" s="76">
        <v>874</v>
      </c>
      <c r="GM32" s="76" t="s">
        <v>120</v>
      </c>
      <c r="GN32" s="76">
        <v>667</v>
      </c>
      <c r="GO32" s="76" t="s">
        <v>120</v>
      </c>
      <c r="GP32" s="76">
        <v>432</v>
      </c>
      <c r="GQ32" s="76" t="s">
        <v>120</v>
      </c>
      <c r="GR32" s="76">
        <v>240</v>
      </c>
      <c r="GS32" s="76" t="s">
        <v>120</v>
      </c>
      <c r="GT32" s="76">
        <v>154</v>
      </c>
      <c r="GU32" s="76" t="s">
        <v>120</v>
      </c>
      <c r="GV32" s="76">
        <v>190</v>
      </c>
      <c r="GW32" s="76" t="s">
        <v>120</v>
      </c>
      <c r="GX32" s="76">
        <v>0</v>
      </c>
      <c r="GY32" s="76" t="s">
        <v>120</v>
      </c>
      <c r="HA32" s="70" t="str">
        <f t="shared" si="0"/>
        <v>Latvia</v>
      </c>
      <c r="HB32" s="94">
        <f t="shared" si="1"/>
        <v>1499680</v>
      </c>
      <c r="HC32" s="94">
        <f t="shared" si="2"/>
        <v>98395</v>
      </c>
    </row>
    <row r="33" spans="1:211" x14ac:dyDescent="0.25">
      <c r="A33" s="75" t="s">
        <v>243</v>
      </c>
      <c r="B33" s="77">
        <v>2795680</v>
      </c>
      <c r="C33" s="77" t="s">
        <v>120</v>
      </c>
      <c r="D33" s="77">
        <v>25100</v>
      </c>
      <c r="E33" s="77" t="s">
        <v>120</v>
      </c>
      <c r="F33" s="77">
        <v>27410</v>
      </c>
      <c r="G33" s="77" t="s">
        <v>120</v>
      </c>
      <c r="H33" s="77">
        <v>28309</v>
      </c>
      <c r="I33" s="77" t="s">
        <v>120</v>
      </c>
      <c r="J33" s="77">
        <v>28948</v>
      </c>
      <c r="K33" s="77" t="s">
        <v>120</v>
      </c>
      <c r="L33" s="77">
        <v>30385</v>
      </c>
      <c r="M33" s="77" t="s">
        <v>120</v>
      </c>
      <c r="N33" s="77">
        <v>30685</v>
      </c>
      <c r="O33" s="77" t="s">
        <v>120</v>
      </c>
      <c r="P33" s="77">
        <v>29306</v>
      </c>
      <c r="Q33" s="77" t="s">
        <v>120</v>
      </c>
      <c r="R33" s="77">
        <v>28662</v>
      </c>
      <c r="S33" s="77" t="s">
        <v>120</v>
      </c>
      <c r="T33" s="77">
        <v>28961</v>
      </c>
      <c r="U33" s="77" t="s">
        <v>120</v>
      </c>
      <c r="V33" s="77">
        <v>28677</v>
      </c>
      <c r="W33" s="77" t="s">
        <v>120</v>
      </c>
      <c r="X33" s="77">
        <v>28732</v>
      </c>
      <c r="Y33" s="77" t="s">
        <v>120</v>
      </c>
      <c r="Z33" s="77">
        <v>28923</v>
      </c>
      <c r="AA33" s="77" t="s">
        <v>120</v>
      </c>
      <c r="AB33" s="77">
        <v>27298</v>
      </c>
      <c r="AC33" s="77" t="s">
        <v>120</v>
      </c>
      <c r="AD33" s="77">
        <v>25627</v>
      </c>
      <c r="AE33" s="77" t="s">
        <v>120</v>
      </c>
      <c r="AF33" s="77">
        <v>25345</v>
      </c>
      <c r="AG33" s="77" t="s">
        <v>120</v>
      </c>
      <c r="AH33" s="77">
        <v>25228</v>
      </c>
      <c r="AI33" s="77" t="s">
        <v>120</v>
      </c>
      <c r="AJ33" s="77">
        <v>25208</v>
      </c>
      <c r="AK33" s="77" t="s">
        <v>120</v>
      </c>
      <c r="AL33" s="77">
        <v>25514</v>
      </c>
      <c r="AM33" s="77" t="s">
        <v>120</v>
      </c>
      <c r="AN33" s="77">
        <v>25162</v>
      </c>
      <c r="AO33" s="77" t="s">
        <v>120</v>
      </c>
      <c r="AP33" s="77">
        <v>26166</v>
      </c>
      <c r="AQ33" s="77" t="s">
        <v>120</v>
      </c>
      <c r="AR33" s="77">
        <v>28393</v>
      </c>
      <c r="AS33" s="77" t="s">
        <v>120</v>
      </c>
      <c r="AT33" s="77">
        <v>30147</v>
      </c>
      <c r="AU33" s="77" t="s">
        <v>120</v>
      </c>
      <c r="AV33" s="77">
        <v>30329</v>
      </c>
      <c r="AW33" s="77" t="s">
        <v>120</v>
      </c>
      <c r="AX33" s="77">
        <v>30839</v>
      </c>
      <c r="AY33" s="77" t="s">
        <v>120</v>
      </c>
      <c r="AZ33" s="77">
        <v>31834</v>
      </c>
      <c r="BA33" s="77" t="s">
        <v>120</v>
      </c>
      <c r="BB33" s="77">
        <v>32936</v>
      </c>
      <c r="BC33" s="77" t="s">
        <v>120</v>
      </c>
      <c r="BD33" s="77">
        <v>33236</v>
      </c>
      <c r="BE33" s="77" t="s">
        <v>120</v>
      </c>
      <c r="BF33" s="77">
        <v>36575</v>
      </c>
      <c r="BG33" s="77" t="s">
        <v>120</v>
      </c>
      <c r="BH33" s="77">
        <v>39864</v>
      </c>
      <c r="BI33" s="77" t="s">
        <v>120</v>
      </c>
      <c r="BJ33" s="77">
        <v>40122</v>
      </c>
      <c r="BK33" s="77" t="s">
        <v>120</v>
      </c>
      <c r="BL33" s="77">
        <v>39440</v>
      </c>
      <c r="BM33" s="77" t="s">
        <v>120</v>
      </c>
      <c r="BN33" s="77">
        <v>37776</v>
      </c>
      <c r="BO33" s="77" t="s">
        <v>120</v>
      </c>
      <c r="BP33" s="77">
        <v>37865</v>
      </c>
      <c r="BQ33" s="77" t="s">
        <v>120</v>
      </c>
      <c r="BR33" s="77">
        <v>39378</v>
      </c>
      <c r="BS33" s="77" t="s">
        <v>120</v>
      </c>
      <c r="BT33" s="77">
        <v>39130</v>
      </c>
      <c r="BU33" s="77" t="s">
        <v>120</v>
      </c>
      <c r="BV33" s="77">
        <v>37595</v>
      </c>
      <c r="BW33" s="77" t="s">
        <v>120</v>
      </c>
      <c r="BX33" s="77">
        <v>36968</v>
      </c>
      <c r="BY33" s="77" t="s">
        <v>120</v>
      </c>
      <c r="BZ33" s="77">
        <v>36801</v>
      </c>
      <c r="CA33" s="77" t="s">
        <v>120</v>
      </c>
      <c r="CB33" s="77">
        <v>33944</v>
      </c>
      <c r="CC33" s="77" t="s">
        <v>120</v>
      </c>
      <c r="CD33" s="77">
        <v>33677</v>
      </c>
      <c r="CE33" s="77" t="s">
        <v>120</v>
      </c>
      <c r="CF33" s="77">
        <v>33477</v>
      </c>
      <c r="CG33" s="77" t="s">
        <v>120</v>
      </c>
      <c r="CH33" s="77">
        <v>33972</v>
      </c>
      <c r="CI33" s="77" t="s">
        <v>120</v>
      </c>
      <c r="CJ33" s="77">
        <v>34407</v>
      </c>
      <c r="CK33" s="77" t="s">
        <v>120</v>
      </c>
      <c r="CL33" s="77">
        <v>35321</v>
      </c>
      <c r="CM33" s="77" t="s">
        <v>120</v>
      </c>
      <c r="CN33" s="77">
        <v>36144</v>
      </c>
      <c r="CO33" s="77" t="s">
        <v>120</v>
      </c>
      <c r="CP33" s="77">
        <v>36347</v>
      </c>
      <c r="CQ33" s="77" t="s">
        <v>120</v>
      </c>
      <c r="CR33" s="77">
        <v>37073</v>
      </c>
      <c r="CS33" s="77" t="s">
        <v>120</v>
      </c>
      <c r="CT33" s="77">
        <v>37745</v>
      </c>
      <c r="CU33" s="77" t="s">
        <v>120</v>
      </c>
      <c r="CV33" s="77">
        <v>39501</v>
      </c>
      <c r="CW33" s="77" t="s">
        <v>120</v>
      </c>
      <c r="CX33" s="77">
        <v>41203</v>
      </c>
      <c r="CY33" s="77" t="s">
        <v>120</v>
      </c>
      <c r="CZ33" s="77">
        <v>40712</v>
      </c>
      <c r="DA33" s="77" t="s">
        <v>120</v>
      </c>
      <c r="DB33" s="77">
        <v>40241</v>
      </c>
      <c r="DC33" s="77" t="s">
        <v>120</v>
      </c>
      <c r="DD33" s="77">
        <v>40267</v>
      </c>
      <c r="DE33" s="77" t="s">
        <v>120</v>
      </c>
      <c r="DF33" s="77">
        <v>40058</v>
      </c>
      <c r="DG33" s="77" t="s">
        <v>120</v>
      </c>
      <c r="DH33" s="77">
        <v>40224</v>
      </c>
      <c r="DI33" s="77" t="s">
        <v>120</v>
      </c>
      <c r="DJ33" s="77">
        <v>40010</v>
      </c>
      <c r="DK33" s="77" t="s">
        <v>120</v>
      </c>
      <c r="DL33" s="77">
        <v>41339</v>
      </c>
      <c r="DM33" s="77" t="s">
        <v>120</v>
      </c>
      <c r="DN33" s="77">
        <v>41793</v>
      </c>
      <c r="DO33" s="77" t="s">
        <v>120</v>
      </c>
      <c r="DP33" s="77">
        <v>43359</v>
      </c>
      <c r="DQ33" s="77" t="s">
        <v>120</v>
      </c>
      <c r="DR33" s="77">
        <v>44959</v>
      </c>
      <c r="DS33" s="77" t="s">
        <v>120</v>
      </c>
      <c r="DT33" s="77">
        <v>44425</v>
      </c>
      <c r="DU33" s="77" t="s">
        <v>120</v>
      </c>
      <c r="DV33" s="77">
        <v>43376</v>
      </c>
      <c r="DW33" s="77" t="s">
        <v>120</v>
      </c>
      <c r="DX33" s="77">
        <v>42095</v>
      </c>
      <c r="DY33" s="77" t="s">
        <v>120</v>
      </c>
      <c r="DZ33" s="77">
        <v>38800</v>
      </c>
      <c r="EA33" s="77" t="s">
        <v>120</v>
      </c>
      <c r="EB33" s="77">
        <v>35289</v>
      </c>
      <c r="EC33" s="77" t="s">
        <v>120</v>
      </c>
      <c r="ED33" s="77">
        <v>34241</v>
      </c>
      <c r="EE33" s="77" t="s">
        <v>120</v>
      </c>
      <c r="EF33" s="77">
        <v>32091</v>
      </c>
      <c r="EG33" s="77" t="s">
        <v>120</v>
      </c>
      <c r="EH33" s="77">
        <v>29746</v>
      </c>
      <c r="EI33" s="77" t="s">
        <v>120</v>
      </c>
      <c r="EJ33" s="77">
        <v>30382</v>
      </c>
      <c r="EK33" s="77" t="s">
        <v>120</v>
      </c>
      <c r="EL33" s="77">
        <v>29608</v>
      </c>
      <c r="EM33" s="77" t="s">
        <v>120</v>
      </c>
      <c r="EN33" s="77">
        <v>29077</v>
      </c>
      <c r="EO33" s="77" t="s">
        <v>120</v>
      </c>
      <c r="EP33" s="77">
        <v>29333</v>
      </c>
      <c r="EQ33" s="77" t="s">
        <v>120</v>
      </c>
      <c r="ER33" s="77">
        <v>25787</v>
      </c>
      <c r="ES33" s="77" t="s">
        <v>120</v>
      </c>
      <c r="ET33" s="77">
        <v>22998</v>
      </c>
      <c r="EU33" s="77" t="s">
        <v>120</v>
      </c>
      <c r="EV33" s="77">
        <v>21411</v>
      </c>
      <c r="EW33" s="77" t="s">
        <v>120</v>
      </c>
      <c r="EX33" s="77">
        <v>22572</v>
      </c>
      <c r="EY33" s="77" t="s">
        <v>120</v>
      </c>
      <c r="EZ33" s="77">
        <v>19129</v>
      </c>
      <c r="FA33" s="77" t="s">
        <v>120</v>
      </c>
      <c r="FB33" s="77">
        <v>21429</v>
      </c>
      <c r="FC33" s="77" t="s">
        <v>120</v>
      </c>
      <c r="FD33" s="77">
        <v>22703</v>
      </c>
      <c r="FE33" s="77" t="s">
        <v>120</v>
      </c>
      <c r="FF33" s="77">
        <v>21401</v>
      </c>
      <c r="FG33" s="77" t="s">
        <v>120</v>
      </c>
      <c r="FH33" s="77">
        <v>20104</v>
      </c>
      <c r="FI33" s="77" t="s">
        <v>120</v>
      </c>
      <c r="FJ33" s="77">
        <v>19088</v>
      </c>
      <c r="FK33" s="77" t="s">
        <v>120</v>
      </c>
      <c r="FL33" s="77">
        <v>18283</v>
      </c>
      <c r="FM33" s="77" t="s">
        <v>120</v>
      </c>
      <c r="FN33" s="77">
        <v>16796</v>
      </c>
      <c r="FO33" s="77" t="s">
        <v>120</v>
      </c>
      <c r="FP33" s="77">
        <v>15777</v>
      </c>
      <c r="FQ33" s="77" t="s">
        <v>120</v>
      </c>
      <c r="FR33" s="77">
        <v>13781</v>
      </c>
      <c r="FS33" s="77" t="s">
        <v>120</v>
      </c>
      <c r="FT33" s="77">
        <v>11370</v>
      </c>
      <c r="FU33" s="77" t="s">
        <v>120</v>
      </c>
      <c r="FV33" s="77">
        <v>10378</v>
      </c>
      <c r="FW33" s="77" t="s">
        <v>120</v>
      </c>
      <c r="FX33" s="77">
        <v>9238</v>
      </c>
      <c r="FY33" s="77" t="s">
        <v>120</v>
      </c>
      <c r="FZ33" s="77">
        <v>7279</v>
      </c>
      <c r="GA33" s="77" t="s">
        <v>120</v>
      </c>
      <c r="GB33" s="77">
        <v>6170</v>
      </c>
      <c r="GC33" s="77" t="s">
        <v>120</v>
      </c>
      <c r="GD33" s="77">
        <v>4626</v>
      </c>
      <c r="GE33" s="77" t="s">
        <v>120</v>
      </c>
      <c r="GF33" s="77">
        <v>3850</v>
      </c>
      <c r="GG33" s="77" t="s">
        <v>120</v>
      </c>
      <c r="GH33" s="77">
        <v>2680</v>
      </c>
      <c r="GI33" s="77" t="s">
        <v>120</v>
      </c>
      <c r="GJ33" s="77">
        <v>1865</v>
      </c>
      <c r="GK33" s="77" t="s">
        <v>120</v>
      </c>
      <c r="GL33" s="77">
        <v>1336</v>
      </c>
      <c r="GM33" s="77" t="s">
        <v>120</v>
      </c>
      <c r="GN33" s="77">
        <v>886</v>
      </c>
      <c r="GO33" s="77" t="s">
        <v>120</v>
      </c>
      <c r="GP33" s="77">
        <v>613</v>
      </c>
      <c r="GQ33" s="77" t="s">
        <v>120</v>
      </c>
      <c r="GR33" s="77">
        <v>407</v>
      </c>
      <c r="GS33" s="77" t="s">
        <v>120</v>
      </c>
      <c r="GT33" s="77">
        <v>329</v>
      </c>
      <c r="GU33" s="77" t="s">
        <v>120</v>
      </c>
      <c r="GV33" s="77">
        <v>284</v>
      </c>
      <c r="GW33" s="77" t="s">
        <v>120</v>
      </c>
      <c r="GX33" s="77">
        <v>0</v>
      </c>
      <c r="GY33" s="77" t="s">
        <v>120</v>
      </c>
      <c r="HA33" s="70" t="str">
        <f t="shared" si="0"/>
        <v>Lithuania</v>
      </c>
      <c r="HB33" s="94">
        <f t="shared" si="1"/>
        <v>2246034</v>
      </c>
      <c r="HC33" s="94">
        <f t="shared" si="2"/>
        <v>140152</v>
      </c>
    </row>
    <row r="34" spans="1:211" x14ac:dyDescent="0.25">
      <c r="A34" s="75" t="s">
        <v>244</v>
      </c>
      <c r="B34" s="76">
        <v>634730</v>
      </c>
      <c r="C34" s="76" t="s">
        <v>120</v>
      </c>
      <c r="D34" s="76">
        <v>6490</v>
      </c>
      <c r="E34" s="76" t="s">
        <v>120</v>
      </c>
      <c r="F34" s="76">
        <v>6571</v>
      </c>
      <c r="G34" s="76" t="s">
        <v>120</v>
      </c>
      <c r="H34" s="76">
        <v>6705</v>
      </c>
      <c r="I34" s="76" t="s">
        <v>120</v>
      </c>
      <c r="J34" s="76">
        <v>6763</v>
      </c>
      <c r="K34" s="76" t="s">
        <v>120</v>
      </c>
      <c r="L34" s="76">
        <v>6726</v>
      </c>
      <c r="M34" s="76" t="s">
        <v>120</v>
      </c>
      <c r="N34" s="76">
        <v>6784</v>
      </c>
      <c r="O34" s="76" t="s">
        <v>120</v>
      </c>
      <c r="P34" s="76">
        <v>6947</v>
      </c>
      <c r="Q34" s="76" t="s">
        <v>120</v>
      </c>
      <c r="R34" s="76">
        <v>6961</v>
      </c>
      <c r="S34" s="76" t="s">
        <v>120</v>
      </c>
      <c r="T34" s="76">
        <v>6876</v>
      </c>
      <c r="U34" s="76" t="s">
        <v>120</v>
      </c>
      <c r="V34" s="76">
        <v>6691</v>
      </c>
      <c r="W34" s="76" t="s">
        <v>120</v>
      </c>
      <c r="X34" s="76">
        <v>6957</v>
      </c>
      <c r="Y34" s="76" t="s">
        <v>120</v>
      </c>
      <c r="Z34" s="76">
        <v>6771</v>
      </c>
      <c r="AA34" s="76" t="s">
        <v>120</v>
      </c>
      <c r="AB34" s="76">
        <v>6816</v>
      </c>
      <c r="AC34" s="76" t="s">
        <v>120</v>
      </c>
      <c r="AD34" s="76">
        <v>6691</v>
      </c>
      <c r="AE34" s="76" t="s">
        <v>120</v>
      </c>
      <c r="AF34" s="76">
        <v>6646</v>
      </c>
      <c r="AG34" s="76" t="s">
        <v>120</v>
      </c>
      <c r="AH34" s="76">
        <v>6534</v>
      </c>
      <c r="AI34" s="76" t="s">
        <v>120</v>
      </c>
      <c r="AJ34" s="76">
        <v>6566</v>
      </c>
      <c r="AK34" s="76" t="s">
        <v>120</v>
      </c>
      <c r="AL34" s="76">
        <v>6499</v>
      </c>
      <c r="AM34" s="76" t="s">
        <v>120</v>
      </c>
      <c r="AN34" s="76">
        <v>6648</v>
      </c>
      <c r="AO34" s="76" t="s">
        <v>120</v>
      </c>
      <c r="AP34" s="76">
        <v>6824</v>
      </c>
      <c r="AQ34" s="76" t="s">
        <v>120</v>
      </c>
      <c r="AR34" s="76">
        <v>7362</v>
      </c>
      <c r="AS34" s="76" t="s">
        <v>120</v>
      </c>
      <c r="AT34" s="76">
        <v>7266</v>
      </c>
      <c r="AU34" s="76" t="s">
        <v>120</v>
      </c>
      <c r="AV34" s="76">
        <v>7363</v>
      </c>
      <c r="AW34" s="76" t="s">
        <v>120</v>
      </c>
      <c r="AX34" s="76">
        <v>8153</v>
      </c>
      <c r="AY34" s="76" t="s">
        <v>120</v>
      </c>
      <c r="AZ34" s="76">
        <v>8570</v>
      </c>
      <c r="BA34" s="76" t="s">
        <v>120</v>
      </c>
      <c r="BB34" s="76">
        <v>8877</v>
      </c>
      <c r="BC34" s="76" t="s">
        <v>120</v>
      </c>
      <c r="BD34" s="76">
        <v>9276</v>
      </c>
      <c r="BE34" s="76" t="s">
        <v>120</v>
      </c>
      <c r="BF34" s="76">
        <v>9669</v>
      </c>
      <c r="BG34" s="76" t="s">
        <v>120</v>
      </c>
      <c r="BH34" s="76">
        <v>10014</v>
      </c>
      <c r="BI34" s="76" t="s">
        <v>120</v>
      </c>
      <c r="BJ34" s="76">
        <v>9764</v>
      </c>
      <c r="BK34" s="76" t="s">
        <v>120</v>
      </c>
      <c r="BL34" s="76">
        <v>10340</v>
      </c>
      <c r="BM34" s="76" t="s">
        <v>120</v>
      </c>
      <c r="BN34" s="76">
        <v>10112</v>
      </c>
      <c r="BO34" s="76" t="s">
        <v>120</v>
      </c>
      <c r="BP34" s="76">
        <v>10341</v>
      </c>
      <c r="BQ34" s="76" t="s">
        <v>120</v>
      </c>
      <c r="BR34" s="76">
        <v>10056</v>
      </c>
      <c r="BS34" s="76" t="s">
        <v>120</v>
      </c>
      <c r="BT34" s="76">
        <v>10201</v>
      </c>
      <c r="BU34" s="76" t="s">
        <v>120</v>
      </c>
      <c r="BV34" s="76">
        <v>9780</v>
      </c>
      <c r="BW34" s="76" t="s">
        <v>120</v>
      </c>
      <c r="BX34" s="76">
        <v>9830</v>
      </c>
      <c r="BY34" s="76" t="s">
        <v>120</v>
      </c>
      <c r="BZ34" s="76">
        <v>9848</v>
      </c>
      <c r="CA34" s="76" t="s">
        <v>120</v>
      </c>
      <c r="CB34" s="76">
        <v>10022</v>
      </c>
      <c r="CC34" s="76" t="s">
        <v>120</v>
      </c>
      <c r="CD34" s="76">
        <v>9905</v>
      </c>
      <c r="CE34" s="76" t="s">
        <v>120</v>
      </c>
      <c r="CF34" s="76">
        <v>9999</v>
      </c>
      <c r="CG34" s="76" t="s">
        <v>120</v>
      </c>
      <c r="CH34" s="76">
        <v>9627</v>
      </c>
      <c r="CI34" s="76" t="s">
        <v>120</v>
      </c>
      <c r="CJ34" s="76">
        <v>9630</v>
      </c>
      <c r="CK34" s="76" t="s">
        <v>120</v>
      </c>
      <c r="CL34" s="76">
        <v>9645</v>
      </c>
      <c r="CM34" s="76" t="s">
        <v>120</v>
      </c>
      <c r="CN34" s="76">
        <v>9289</v>
      </c>
      <c r="CO34" s="76" t="s">
        <v>120</v>
      </c>
      <c r="CP34" s="76">
        <v>9305</v>
      </c>
      <c r="CQ34" s="76" t="s">
        <v>120</v>
      </c>
      <c r="CR34" s="76">
        <v>9221</v>
      </c>
      <c r="CS34" s="76" t="s">
        <v>120</v>
      </c>
      <c r="CT34" s="76">
        <v>9015</v>
      </c>
      <c r="CU34" s="76" t="s">
        <v>120</v>
      </c>
      <c r="CV34" s="76">
        <v>9247</v>
      </c>
      <c r="CW34" s="76" t="s">
        <v>120</v>
      </c>
      <c r="CX34" s="76">
        <v>9473</v>
      </c>
      <c r="CY34" s="76" t="s">
        <v>120</v>
      </c>
      <c r="CZ34" s="76">
        <v>9274</v>
      </c>
      <c r="DA34" s="76" t="s">
        <v>120</v>
      </c>
      <c r="DB34" s="76">
        <v>9451</v>
      </c>
      <c r="DC34" s="76" t="s">
        <v>120</v>
      </c>
      <c r="DD34" s="76">
        <v>9494</v>
      </c>
      <c r="DE34" s="76" t="s">
        <v>120</v>
      </c>
      <c r="DF34" s="76">
        <v>9496</v>
      </c>
      <c r="DG34" s="76" t="s">
        <v>120</v>
      </c>
      <c r="DH34" s="76">
        <v>9242</v>
      </c>
      <c r="DI34" s="76" t="s">
        <v>120</v>
      </c>
      <c r="DJ34" s="76">
        <v>9303</v>
      </c>
      <c r="DK34" s="76" t="s">
        <v>120</v>
      </c>
      <c r="DL34" s="76">
        <v>9168</v>
      </c>
      <c r="DM34" s="76" t="s">
        <v>120</v>
      </c>
      <c r="DN34" s="76">
        <v>8848</v>
      </c>
      <c r="DO34" s="76" t="s">
        <v>120</v>
      </c>
      <c r="DP34" s="76">
        <v>8436</v>
      </c>
      <c r="DQ34" s="76" t="s">
        <v>120</v>
      </c>
      <c r="DR34" s="76">
        <v>8104</v>
      </c>
      <c r="DS34" s="76" t="s">
        <v>120</v>
      </c>
      <c r="DT34" s="76">
        <v>7698</v>
      </c>
      <c r="DU34" s="76" t="s">
        <v>120</v>
      </c>
      <c r="DV34" s="76">
        <v>7430</v>
      </c>
      <c r="DW34" s="76" t="s">
        <v>120</v>
      </c>
      <c r="DX34" s="76">
        <v>7120</v>
      </c>
      <c r="DY34" s="76" t="s">
        <v>120</v>
      </c>
      <c r="DZ34" s="76">
        <v>6788</v>
      </c>
      <c r="EA34" s="76" t="s">
        <v>120</v>
      </c>
      <c r="EB34" s="76">
        <v>6475</v>
      </c>
      <c r="EC34" s="76" t="s">
        <v>120</v>
      </c>
      <c r="ED34" s="76">
        <v>6121</v>
      </c>
      <c r="EE34" s="76" t="s">
        <v>120</v>
      </c>
      <c r="EF34" s="76">
        <v>5981</v>
      </c>
      <c r="EG34" s="76" t="s">
        <v>120</v>
      </c>
      <c r="EH34" s="76">
        <v>5696</v>
      </c>
      <c r="EI34" s="76" t="s">
        <v>120</v>
      </c>
      <c r="EJ34" s="76">
        <v>5438</v>
      </c>
      <c r="EK34" s="76" t="s">
        <v>120</v>
      </c>
      <c r="EL34" s="76">
        <v>4934</v>
      </c>
      <c r="EM34" s="76" t="s">
        <v>120</v>
      </c>
      <c r="EN34" s="76">
        <v>4972</v>
      </c>
      <c r="EO34" s="76" t="s">
        <v>120</v>
      </c>
      <c r="EP34" s="76">
        <v>4844</v>
      </c>
      <c r="EQ34" s="76" t="s">
        <v>120</v>
      </c>
      <c r="ER34" s="76">
        <v>4700</v>
      </c>
      <c r="ES34" s="76" t="s">
        <v>120</v>
      </c>
      <c r="ET34" s="76">
        <v>4391</v>
      </c>
      <c r="EU34" s="76" t="s">
        <v>120</v>
      </c>
      <c r="EV34" s="76">
        <v>4097</v>
      </c>
      <c r="EW34" s="76" t="s">
        <v>120</v>
      </c>
      <c r="EX34" s="76">
        <v>3506</v>
      </c>
      <c r="EY34" s="76" t="s">
        <v>120</v>
      </c>
      <c r="EZ34" s="76">
        <v>3471</v>
      </c>
      <c r="FA34" s="76" t="s">
        <v>120</v>
      </c>
      <c r="FB34" s="76">
        <v>3375</v>
      </c>
      <c r="FC34" s="76" t="s">
        <v>120</v>
      </c>
      <c r="FD34" s="76">
        <v>3195</v>
      </c>
      <c r="FE34" s="76" t="s">
        <v>120</v>
      </c>
      <c r="FF34" s="76">
        <v>2890</v>
      </c>
      <c r="FG34" s="76" t="s">
        <v>120</v>
      </c>
      <c r="FH34" s="76">
        <v>2785</v>
      </c>
      <c r="FI34" s="76" t="s">
        <v>120</v>
      </c>
      <c r="FJ34" s="76">
        <v>2856</v>
      </c>
      <c r="FK34" s="76" t="s">
        <v>120</v>
      </c>
      <c r="FL34" s="76">
        <v>2612</v>
      </c>
      <c r="FM34" s="76" t="s">
        <v>120</v>
      </c>
      <c r="FN34" s="76">
        <v>2357</v>
      </c>
      <c r="FO34" s="76" t="s">
        <v>120</v>
      </c>
      <c r="FP34" s="76">
        <v>2172</v>
      </c>
      <c r="FQ34" s="76" t="s">
        <v>120</v>
      </c>
      <c r="FR34" s="76">
        <v>1919</v>
      </c>
      <c r="FS34" s="76" t="s">
        <v>120</v>
      </c>
      <c r="FT34" s="76">
        <v>1741</v>
      </c>
      <c r="FU34" s="76" t="s">
        <v>120</v>
      </c>
      <c r="FV34" s="76">
        <v>1523</v>
      </c>
      <c r="FW34" s="76" t="s">
        <v>120</v>
      </c>
      <c r="FX34" s="76">
        <v>1369</v>
      </c>
      <c r="FY34" s="76" t="s">
        <v>120</v>
      </c>
      <c r="FZ34" s="76">
        <v>1310</v>
      </c>
      <c r="GA34" s="76" t="s">
        <v>120</v>
      </c>
      <c r="GB34" s="76">
        <v>1161</v>
      </c>
      <c r="GC34" s="76" t="s">
        <v>120</v>
      </c>
      <c r="GD34" s="76">
        <v>904</v>
      </c>
      <c r="GE34" s="76" t="s">
        <v>120</v>
      </c>
      <c r="GF34" s="76">
        <v>650</v>
      </c>
      <c r="GG34" s="76" t="s">
        <v>120</v>
      </c>
      <c r="GH34" s="76">
        <v>499</v>
      </c>
      <c r="GI34" s="76" t="s">
        <v>120</v>
      </c>
      <c r="GJ34" s="76">
        <v>379</v>
      </c>
      <c r="GK34" s="76" t="s">
        <v>120</v>
      </c>
      <c r="GL34" s="76">
        <v>292</v>
      </c>
      <c r="GM34" s="76" t="s">
        <v>120</v>
      </c>
      <c r="GN34" s="76">
        <v>200</v>
      </c>
      <c r="GO34" s="76" t="s">
        <v>120</v>
      </c>
      <c r="GP34" s="76">
        <v>160</v>
      </c>
      <c r="GQ34" s="76" t="s">
        <v>120</v>
      </c>
      <c r="GR34" s="76">
        <v>89</v>
      </c>
      <c r="GS34" s="76" t="s">
        <v>120</v>
      </c>
      <c r="GT34" s="76">
        <v>64</v>
      </c>
      <c r="GU34" s="76" t="s">
        <v>120</v>
      </c>
      <c r="GV34" s="76">
        <v>84</v>
      </c>
      <c r="GW34" s="76" t="s">
        <v>120</v>
      </c>
      <c r="GX34" s="76">
        <v>0</v>
      </c>
      <c r="GY34" s="76" t="s">
        <v>120</v>
      </c>
      <c r="HA34" s="70" t="str">
        <f t="shared" si="0"/>
        <v>Luxembourg</v>
      </c>
      <c r="HB34" s="94">
        <f t="shared" si="1"/>
        <v>500264</v>
      </c>
      <c r="HC34" s="94">
        <f t="shared" si="2"/>
        <v>33255</v>
      </c>
    </row>
    <row r="35" spans="1:211" x14ac:dyDescent="0.25">
      <c r="A35" s="75" t="s">
        <v>245</v>
      </c>
      <c r="B35" s="77">
        <v>9730772</v>
      </c>
      <c r="C35" s="77" t="s">
        <v>120</v>
      </c>
      <c r="D35" s="77">
        <v>93324</v>
      </c>
      <c r="E35" s="77" t="s">
        <v>120</v>
      </c>
      <c r="F35" s="77">
        <v>92882</v>
      </c>
      <c r="G35" s="77" t="s">
        <v>120</v>
      </c>
      <c r="H35" s="77">
        <v>93195</v>
      </c>
      <c r="I35" s="77" t="s">
        <v>120</v>
      </c>
      <c r="J35" s="77">
        <v>94699</v>
      </c>
      <c r="K35" s="77" t="s">
        <v>120</v>
      </c>
      <c r="L35" s="77">
        <v>95803</v>
      </c>
      <c r="M35" s="77" t="s">
        <v>120</v>
      </c>
      <c r="N35" s="77">
        <v>92694</v>
      </c>
      <c r="O35" s="77" t="s">
        <v>120</v>
      </c>
      <c r="P35" s="77">
        <v>93914</v>
      </c>
      <c r="Q35" s="77" t="s">
        <v>120</v>
      </c>
      <c r="R35" s="77">
        <v>90594</v>
      </c>
      <c r="S35" s="77" t="s">
        <v>120</v>
      </c>
      <c r="T35" s="77">
        <v>91853</v>
      </c>
      <c r="U35" s="77" t="s">
        <v>120</v>
      </c>
      <c r="V35" s="77">
        <v>88954</v>
      </c>
      <c r="W35" s="77" t="s">
        <v>120</v>
      </c>
      <c r="X35" s="77">
        <v>90906</v>
      </c>
      <c r="Y35" s="77" t="s">
        <v>120</v>
      </c>
      <c r="Z35" s="77">
        <v>97572</v>
      </c>
      <c r="AA35" s="77" t="s">
        <v>120</v>
      </c>
      <c r="AB35" s="77">
        <v>100389</v>
      </c>
      <c r="AC35" s="77" t="s">
        <v>120</v>
      </c>
      <c r="AD35" s="77">
        <v>98377</v>
      </c>
      <c r="AE35" s="77" t="s">
        <v>120</v>
      </c>
      <c r="AF35" s="77">
        <v>102077</v>
      </c>
      <c r="AG35" s="77" t="s">
        <v>120</v>
      </c>
      <c r="AH35" s="77">
        <v>98892</v>
      </c>
      <c r="AI35" s="77" t="s">
        <v>120</v>
      </c>
      <c r="AJ35" s="77">
        <v>95407</v>
      </c>
      <c r="AK35" s="77" t="s">
        <v>120</v>
      </c>
      <c r="AL35" s="77">
        <v>95153</v>
      </c>
      <c r="AM35" s="77" t="s">
        <v>120</v>
      </c>
      <c r="AN35" s="77">
        <v>98299</v>
      </c>
      <c r="AO35" s="77" t="s">
        <v>120</v>
      </c>
      <c r="AP35" s="77">
        <v>99999</v>
      </c>
      <c r="AQ35" s="77" t="s">
        <v>120</v>
      </c>
      <c r="AR35" s="77">
        <v>101809</v>
      </c>
      <c r="AS35" s="77" t="s">
        <v>120</v>
      </c>
      <c r="AT35" s="77">
        <v>98944</v>
      </c>
      <c r="AU35" s="77" t="s">
        <v>120</v>
      </c>
      <c r="AV35" s="77">
        <v>101907</v>
      </c>
      <c r="AW35" s="77" t="s">
        <v>120</v>
      </c>
      <c r="AX35" s="77">
        <v>105953</v>
      </c>
      <c r="AY35" s="77" t="s">
        <v>120</v>
      </c>
      <c r="AZ35" s="77">
        <v>113936</v>
      </c>
      <c r="BA35" s="77" t="s">
        <v>120</v>
      </c>
      <c r="BB35" s="77">
        <v>120037</v>
      </c>
      <c r="BC35" s="77" t="s">
        <v>120</v>
      </c>
      <c r="BD35" s="77">
        <v>122274</v>
      </c>
      <c r="BE35" s="77" t="s">
        <v>120</v>
      </c>
      <c r="BF35" s="77">
        <v>123206</v>
      </c>
      <c r="BG35" s="77" t="s">
        <v>120</v>
      </c>
      <c r="BH35" s="77">
        <v>126287</v>
      </c>
      <c r="BI35" s="77" t="s">
        <v>120</v>
      </c>
      <c r="BJ35" s="77">
        <v>129936</v>
      </c>
      <c r="BK35" s="77" t="s">
        <v>120</v>
      </c>
      <c r="BL35" s="77">
        <v>127966</v>
      </c>
      <c r="BM35" s="77" t="s">
        <v>120</v>
      </c>
      <c r="BN35" s="77">
        <v>124010</v>
      </c>
      <c r="BO35" s="77" t="s">
        <v>120</v>
      </c>
      <c r="BP35" s="77">
        <v>123132</v>
      </c>
      <c r="BQ35" s="77" t="s">
        <v>120</v>
      </c>
      <c r="BR35" s="77">
        <v>122939</v>
      </c>
      <c r="BS35" s="77" t="s">
        <v>120</v>
      </c>
      <c r="BT35" s="77">
        <v>124058</v>
      </c>
      <c r="BU35" s="77" t="s">
        <v>120</v>
      </c>
      <c r="BV35" s="77">
        <v>125454</v>
      </c>
      <c r="BW35" s="77" t="s">
        <v>120</v>
      </c>
      <c r="BX35" s="77">
        <v>120205</v>
      </c>
      <c r="BY35" s="77" t="s">
        <v>120</v>
      </c>
      <c r="BZ35" s="77">
        <v>122063</v>
      </c>
      <c r="CA35" s="77" t="s">
        <v>120</v>
      </c>
      <c r="CB35" s="77">
        <v>128647</v>
      </c>
      <c r="CC35" s="77" t="s">
        <v>120</v>
      </c>
      <c r="CD35" s="77">
        <v>137031</v>
      </c>
      <c r="CE35" s="77" t="s">
        <v>120</v>
      </c>
      <c r="CF35" s="77">
        <v>143601</v>
      </c>
      <c r="CG35" s="77" t="s">
        <v>120</v>
      </c>
      <c r="CH35" s="77">
        <v>153296</v>
      </c>
      <c r="CI35" s="77" t="s">
        <v>120</v>
      </c>
      <c r="CJ35" s="77">
        <v>159822</v>
      </c>
      <c r="CK35" s="77" t="s">
        <v>120</v>
      </c>
      <c r="CL35" s="77">
        <v>167472</v>
      </c>
      <c r="CM35" s="77" t="s">
        <v>120</v>
      </c>
      <c r="CN35" s="77">
        <v>174579</v>
      </c>
      <c r="CO35" s="77" t="s">
        <v>120</v>
      </c>
      <c r="CP35" s="77">
        <v>181551</v>
      </c>
      <c r="CQ35" s="77" t="s">
        <v>120</v>
      </c>
      <c r="CR35" s="77">
        <v>173243</v>
      </c>
      <c r="CS35" s="77" t="s">
        <v>120</v>
      </c>
      <c r="CT35" s="77">
        <v>146285</v>
      </c>
      <c r="CU35" s="77" t="s">
        <v>120</v>
      </c>
      <c r="CV35" s="77">
        <v>143947</v>
      </c>
      <c r="CW35" s="77" t="s">
        <v>120</v>
      </c>
      <c r="CX35" s="77">
        <v>141306</v>
      </c>
      <c r="CY35" s="77" t="s">
        <v>120</v>
      </c>
      <c r="CZ35" s="77">
        <v>142723</v>
      </c>
      <c r="DA35" s="77" t="s">
        <v>120</v>
      </c>
      <c r="DB35" s="77">
        <v>142763</v>
      </c>
      <c r="DC35" s="77" t="s">
        <v>120</v>
      </c>
      <c r="DD35" s="77">
        <v>141970</v>
      </c>
      <c r="DE35" s="77" t="s">
        <v>120</v>
      </c>
      <c r="DF35" s="77">
        <v>135179</v>
      </c>
      <c r="DG35" s="77" t="s">
        <v>120</v>
      </c>
      <c r="DH35" s="77">
        <v>122306</v>
      </c>
      <c r="DI35" s="77" t="s">
        <v>120</v>
      </c>
      <c r="DJ35" s="77">
        <v>117174</v>
      </c>
      <c r="DK35" s="77" t="s">
        <v>120</v>
      </c>
      <c r="DL35" s="77">
        <v>114471</v>
      </c>
      <c r="DM35" s="77" t="s">
        <v>120</v>
      </c>
      <c r="DN35" s="77">
        <v>112314</v>
      </c>
      <c r="DO35" s="77" t="s">
        <v>120</v>
      </c>
      <c r="DP35" s="77">
        <v>108062</v>
      </c>
      <c r="DQ35" s="77" t="s">
        <v>120</v>
      </c>
      <c r="DR35" s="77">
        <v>113880</v>
      </c>
      <c r="DS35" s="77" t="s">
        <v>120</v>
      </c>
      <c r="DT35" s="77">
        <v>117495</v>
      </c>
      <c r="DU35" s="77" t="s">
        <v>120</v>
      </c>
      <c r="DV35" s="77">
        <v>116800</v>
      </c>
      <c r="DW35" s="77" t="s">
        <v>120</v>
      </c>
      <c r="DX35" s="77">
        <v>120271</v>
      </c>
      <c r="DY35" s="77" t="s">
        <v>120</v>
      </c>
      <c r="DZ35" s="77">
        <v>122511</v>
      </c>
      <c r="EA35" s="77" t="s">
        <v>120</v>
      </c>
      <c r="EB35" s="77">
        <v>136308</v>
      </c>
      <c r="EC35" s="77" t="s">
        <v>120</v>
      </c>
      <c r="ED35" s="77">
        <v>144495</v>
      </c>
      <c r="EE35" s="77" t="s">
        <v>120</v>
      </c>
      <c r="EF35" s="77">
        <v>147598</v>
      </c>
      <c r="EG35" s="77" t="s">
        <v>120</v>
      </c>
      <c r="EH35" s="77">
        <v>132583</v>
      </c>
      <c r="EI35" s="77" t="s">
        <v>120</v>
      </c>
      <c r="EJ35" s="77">
        <v>116843</v>
      </c>
      <c r="EK35" s="77" t="s">
        <v>120</v>
      </c>
      <c r="EL35" s="77">
        <v>115865</v>
      </c>
      <c r="EM35" s="77" t="s">
        <v>120</v>
      </c>
      <c r="EN35" s="77">
        <v>114757</v>
      </c>
      <c r="EO35" s="77" t="s">
        <v>120</v>
      </c>
      <c r="EP35" s="77">
        <v>107231</v>
      </c>
      <c r="EQ35" s="77" t="s">
        <v>120</v>
      </c>
      <c r="ER35" s="77">
        <v>102649</v>
      </c>
      <c r="ES35" s="77" t="s">
        <v>120</v>
      </c>
      <c r="ET35" s="77">
        <v>96088</v>
      </c>
      <c r="EU35" s="77" t="s">
        <v>120</v>
      </c>
      <c r="EV35" s="77">
        <v>82185</v>
      </c>
      <c r="EW35" s="77" t="s">
        <v>120</v>
      </c>
      <c r="EX35" s="77">
        <v>76976</v>
      </c>
      <c r="EY35" s="77" t="s">
        <v>120</v>
      </c>
      <c r="EZ35" s="77">
        <v>84033</v>
      </c>
      <c r="FA35" s="77" t="s">
        <v>120</v>
      </c>
      <c r="FB35" s="77">
        <v>74410</v>
      </c>
      <c r="FC35" s="77" t="s">
        <v>120</v>
      </c>
      <c r="FD35" s="77">
        <v>72910</v>
      </c>
      <c r="FE35" s="77" t="s">
        <v>120</v>
      </c>
      <c r="FF35" s="77">
        <v>63786</v>
      </c>
      <c r="FG35" s="77" t="s">
        <v>120</v>
      </c>
      <c r="FH35" s="77">
        <v>61229</v>
      </c>
      <c r="FI35" s="77" t="s">
        <v>120</v>
      </c>
      <c r="FJ35" s="77">
        <v>53028</v>
      </c>
      <c r="FK35" s="77" t="s">
        <v>120</v>
      </c>
      <c r="FL35" s="77">
        <v>48835</v>
      </c>
      <c r="FM35" s="77" t="s">
        <v>120</v>
      </c>
      <c r="FN35" s="77">
        <v>42977</v>
      </c>
      <c r="FO35" s="77" t="s">
        <v>120</v>
      </c>
      <c r="FP35" s="77">
        <v>38320</v>
      </c>
      <c r="FQ35" s="77" t="s">
        <v>120</v>
      </c>
      <c r="FR35" s="77">
        <v>34132</v>
      </c>
      <c r="FS35" s="77" t="s">
        <v>120</v>
      </c>
      <c r="FT35" s="77">
        <v>29671</v>
      </c>
      <c r="FU35" s="77" t="s">
        <v>120</v>
      </c>
      <c r="FV35" s="77">
        <v>26581</v>
      </c>
      <c r="FW35" s="77" t="s">
        <v>120</v>
      </c>
      <c r="FX35" s="77">
        <v>22830</v>
      </c>
      <c r="FY35" s="77" t="s">
        <v>120</v>
      </c>
      <c r="FZ35" s="77">
        <v>18734</v>
      </c>
      <c r="GA35" s="77" t="s">
        <v>120</v>
      </c>
      <c r="GB35" s="77">
        <v>16189</v>
      </c>
      <c r="GC35" s="77" t="s">
        <v>120</v>
      </c>
      <c r="GD35" s="77">
        <v>12143</v>
      </c>
      <c r="GE35" s="77" t="s">
        <v>120</v>
      </c>
      <c r="GF35" s="77">
        <v>9728</v>
      </c>
      <c r="GG35" s="77" t="s">
        <v>120</v>
      </c>
      <c r="GH35" s="77">
        <v>7145</v>
      </c>
      <c r="GI35" s="77" t="s">
        <v>120</v>
      </c>
      <c r="GJ35" s="77">
        <v>5826</v>
      </c>
      <c r="GK35" s="77" t="s">
        <v>120</v>
      </c>
      <c r="GL35" s="77">
        <v>4437</v>
      </c>
      <c r="GM35" s="77" t="s">
        <v>120</v>
      </c>
      <c r="GN35" s="77">
        <v>3162</v>
      </c>
      <c r="GO35" s="77" t="s">
        <v>120</v>
      </c>
      <c r="GP35" s="77">
        <v>2485</v>
      </c>
      <c r="GQ35" s="77" t="s">
        <v>120</v>
      </c>
      <c r="GR35" s="77">
        <v>1896</v>
      </c>
      <c r="GS35" s="77" t="s">
        <v>120</v>
      </c>
      <c r="GT35" s="77">
        <v>1546</v>
      </c>
      <c r="GU35" s="77" t="s">
        <v>120</v>
      </c>
      <c r="GV35" s="77">
        <v>3363</v>
      </c>
      <c r="GW35" s="77" t="s">
        <v>120</v>
      </c>
      <c r="GX35" s="77">
        <v>0</v>
      </c>
      <c r="GY35" s="77" t="s">
        <v>120</v>
      </c>
      <c r="HA35" s="70" t="str">
        <f t="shared" si="0"/>
        <v>Hungary</v>
      </c>
      <c r="HB35" s="94">
        <f t="shared" si="1"/>
        <v>7825789</v>
      </c>
      <c r="HC35" s="94">
        <f t="shared" si="2"/>
        <v>469903</v>
      </c>
    </row>
    <row r="36" spans="1:211" x14ac:dyDescent="0.25">
      <c r="A36" s="75" t="s">
        <v>246</v>
      </c>
      <c r="B36" s="76">
        <v>516100</v>
      </c>
      <c r="C36" s="76" t="s">
        <v>120</v>
      </c>
      <c r="D36" s="76">
        <v>4409</v>
      </c>
      <c r="E36" s="76" t="s">
        <v>120</v>
      </c>
      <c r="F36" s="76">
        <v>4453</v>
      </c>
      <c r="G36" s="76" t="s">
        <v>120</v>
      </c>
      <c r="H36" s="76">
        <v>4796</v>
      </c>
      <c r="I36" s="76" t="s">
        <v>120</v>
      </c>
      <c r="J36" s="76">
        <v>4822</v>
      </c>
      <c r="K36" s="76" t="s">
        <v>120</v>
      </c>
      <c r="L36" s="76">
        <v>5021</v>
      </c>
      <c r="M36" s="76" t="s">
        <v>120</v>
      </c>
      <c r="N36" s="76">
        <v>4915</v>
      </c>
      <c r="O36" s="76" t="s">
        <v>120</v>
      </c>
      <c r="P36" s="76">
        <v>4715</v>
      </c>
      <c r="Q36" s="76" t="s">
        <v>120</v>
      </c>
      <c r="R36" s="76">
        <v>4629</v>
      </c>
      <c r="S36" s="76" t="s">
        <v>120</v>
      </c>
      <c r="T36" s="76">
        <v>4772</v>
      </c>
      <c r="U36" s="76" t="s">
        <v>120</v>
      </c>
      <c r="V36" s="76">
        <v>4751</v>
      </c>
      <c r="W36" s="76" t="s">
        <v>120</v>
      </c>
      <c r="X36" s="76">
        <v>4454</v>
      </c>
      <c r="Y36" s="76" t="s">
        <v>120</v>
      </c>
      <c r="Z36" s="76">
        <v>4582</v>
      </c>
      <c r="AA36" s="76" t="s">
        <v>120</v>
      </c>
      <c r="AB36" s="76">
        <v>4551</v>
      </c>
      <c r="AC36" s="76" t="s">
        <v>120</v>
      </c>
      <c r="AD36" s="76">
        <v>4273</v>
      </c>
      <c r="AE36" s="76" t="s">
        <v>120</v>
      </c>
      <c r="AF36" s="76">
        <v>4169</v>
      </c>
      <c r="AG36" s="76" t="s">
        <v>120</v>
      </c>
      <c r="AH36" s="76">
        <v>4246</v>
      </c>
      <c r="AI36" s="76" t="s">
        <v>120</v>
      </c>
      <c r="AJ36" s="76">
        <v>4221</v>
      </c>
      <c r="AK36" s="76" t="s">
        <v>120</v>
      </c>
      <c r="AL36" s="76">
        <v>4351</v>
      </c>
      <c r="AM36" s="76" t="s">
        <v>120</v>
      </c>
      <c r="AN36" s="76">
        <v>4188</v>
      </c>
      <c r="AO36" s="76" t="s">
        <v>120</v>
      </c>
      <c r="AP36" s="76">
        <v>4400</v>
      </c>
      <c r="AQ36" s="76" t="s">
        <v>120</v>
      </c>
      <c r="AR36" s="76">
        <v>5096</v>
      </c>
      <c r="AS36" s="76" t="s">
        <v>120</v>
      </c>
      <c r="AT36" s="76">
        <v>5396</v>
      </c>
      <c r="AU36" s="76" t="s">
        <v>120</v>
      </c>
      <c r="AV36" s="76">
        <v>6030</v>
      </c>
      <c r="AW36" s="76" t="s">
        <v>120</v>
      </c>
      <c r="AX36" s="76">
        <v>6637</v>
      </c>
      <c r="AY36" s="76" t="s">
        <v>120</v>
      </c>
      <c r="AZ36" s="76">
        <v>7378</v>
      </c>
      <c r="BA36" s="76" t="s">
        <v>120</v>
      </c>
      <c r="BB36" s="76">
        <v>7910</v>
      </c>
      <c r="BC36" s="76" t="s">
        <v>120</v>
      </c>
      <c r="BD36" s="76">
        <v>8380</v>
      </c>
      <c r="BE36" s="76" t="s">
        <v>120</v>
      </c>
      <c r="BF36" s="76">
        <v>9113</v>
      </c>
      <c r="BG36" s="76" t="s">
        <v>120</v>
      </c>
      <c r="BH36" s="76">
        <v>9671</v>
      </c>
      <c r="BI36" s="76" t="s">
        <v>120</v>
      </c>
      <c r="BJ36" s="76">
        <v>9794</v>
      </c>
      <c r="BK36" s="76" t="s">
        <v>120</v>
      </c>
      <c r="BL36" s="76">
        <v>9851</v>
      </c>
      <c r="BM36" s="76" t="s">
        <v>120</v>
      </c>
      <c r="BN36" s="76">
        <v>9949</v>
      </c>
      <c r="BO36" s="76" t="s">
        <v>120</v>
      </c>
      <c r="BP36" s="76">
        <v>9759</v>
      </c>
      <c r="BQ36" s="76" t="s">
        <v>120</v>
      </c>
      <c r="BR36" s="76">
        <v>9244</v>
      </c>
      <c r="BS36" s="76" t="s">
        <v>120</v>
      </c>
      <c r="BT36" s="76">
        <v>8949</v>
      </c>
      <c r="BU36" s="76" t="s">
        <v>120</v>
      </c>
      <c r="BV36" s="76">
        <v>8909</v>
      </c>
      <c r="BW36" s="76" t="s">
        <v>120</v>
      </c>
      <c r="BX36" s="76">
        <v>8625</v>
      </c>
      <c r="BY36" s="76" t="s">
        <v>120</v>
      </c>
      <c r="BZ36" s="76">
        <v>8672</v>
      </c>
      <c r="CA36" s="76" t="s">
        <v>120</v>
      </c>
      <c r="CB36" s="76">
        <v>8773</v>
      </c>
      <c r="CC36" s="76" t="s">
        <v>120</v>
      </c>
      <c r="CD36" s="76">
        <v>8150</v>
      </c>
      <c r="CE36" s="76" t="s">
        <v>120</v>
      </c>
      <c r="CF36" s="76">
        <v>8021</v>
      </c>
      <c r="CG36" s="76" t="s">
        <v>120</v>
      </c>
      <c r="CH36" s="76">
        <v>7932</v>
      </c>
      <c r="CI36" s="76" t="s">
        <v>120</v>
      </c>
      <c r="CJ36" s="76">
        <v>7642</v>
      </c>
      <c r="CK36" s="76" t="s">
        <v>120</v>
      </c>
      <c r="CL36" s="76">
        <v>7530</v>
      </c>
      <c r="CM36" s="76" t="s">
        <v>120</v>
      </c>
      <c r="CN36" s="76">
        <v>7324</v>
      </c>
      <c r="CO36" s="76" t="s">
        <v>120</v>
      </c>
      <c r="CP36" s="76">
        <v>7328</v>
      </c>
      <c r="CQ36" s="76" t="s">
        <v>120</v>
      </c>
      <c r="CR36" s="76">
        <v>6901</v>
      </c>
      <c r="CS36" s="76" t="s">
        <v>120</v>
      </c>
      <c r="CT36" s="76">
        <v>6568</v>
      </c>
      <c r="CU36" s="76" t="s">
        <v>120</v>
      </c>
      <c r="CV36" s="76">
        <v>6454</v>
      </c>
      <c r="CW36" s="76" t="s">
        <v>120</v>
      </c>
      <c r="CX36" s="76">
        <v>6271</v>
      </c>
      <c r="CY36" s="76" t="s">
        <v>120</v>
      </c>
      <c r="CZ36" s="76">
        <v>5962</v>
      </c>
      <c r="DA36" s="76" t="s">
        <v>120</v>
      </c>
      <c r="DB36" s="76">
        <v>5604</v>
      </c>
      <c r="DC36" s="76" t="s">
        <v>120</v>
      </c>
      <c r="DD36" s="76">
        <v>5791</v>
      </c>
      <c r="DE36" s="76" t="s">
        <v>120</v>
      </c>
      <c r="DF36" s="76">
        <v>5549</v>
      </c>
      <c r="DG36" s="76" t="s">
        <v>120</v>
      </c>
      <c r="DH36" s="76">
        <v>5495</v>
      </c>
      <c r="DI36" s="76" t="s">
        <v>120</v>
      </c>
      <c r="DJ36" s="76">
        <v>5694</v>
      </c>
      <c r="DK36" s="76" t="s">
        <v>120</v>
      </c>
      <c r="DL36" s="76">
        <v>5900</v>
      </c>
      <c r="DM36" s="76" t="s">
        <v>120</v>
      </c>
      <c r="DN36" s="76">
        <v>5889</v>
      </c>
      <c r="DO36" s="76" t="s">
        <v>120</v>
      </c>
      <c r="DP36" s="76">
        <v>6278</v>
      </c>
      <c r="DQ36" s="76" t="s">
        <v>120</v>
      </c>
      <c r="DR36" s="76">
        <v>6185</v>
      </c>
      <c r="DS36" s="76" t="s">
        <v>120</v>
      </c>
      <c r="DT36" s="76">
        <v>6431</v>
      </c>
      <c r="DU36" s="76" t="s">
        <v>120</v>
      </c>
      <c r="DV36" s="76">
        <v>6201</v>
      </c>
      <c r="DW36" s="76" t="s">
        <v>120</v>
      </c>
      <c r="DX36" s="76">
        <v>6246</v>
      </c>
      <c r="DY36" s="76" t="s">
        <v>120</v>
      </c>
      <c r="DZ36" s="76">
        <v>6296</v>
      </c>
      <c r="EA36" s="76" t="s">
        <v>120</v>
      </c>
      <c r="EB36" s="76">
        <v>6186</v>
      </c>
      <c r="EC36" s="76" t="s">
        <v>120</v>
      </c>
      <c r="ED36" s="76">
        <v>5901</v>
      </c>
      <c r="EE36" s="76" t="s">
        <v>120</v>
      </c>
      <c r="EF36" s="76">
        <v>5755</v>
      </c>
      <c r="EG36" s="76" t="s">
        <v>120</v>
      </c>
      <c r="EH36" s="76">
        <v>5511</v>
      </c>
      <c r="EI36" s="76" t="s">
        <v>120</v>
      </c>
      <c r="EJ36" s="76">
        <v>5544</v>
      </c>
      <c r="EK36" s="76" t="s">
        <v>120</v>
      </c>
      <c r="EL36" s="76">
        <v>5489</v>
      </c>
      <c r="EM36" s="76" t="s">
        <v>120</v>
      </c>
      <c r="EN36" s="76">
        <v>5797</v>
      </c>
      <c r="EO36" s="76" t="s">
        <v>120</v>
      </c>
      <c r="EP36" s="76">
        <v>5697</v>
      </c>
      <c r="EQ36" s="76" t="s">
        <v>120</v>
      </c>
      <c r="ER36" s="76">
        <v>5821</v>
      </c>
      <c r="ES36" s="76" t="s">
        <v>120</v>
      </c>
      <c r="ET36" s="76">
        <v>5798</v>
      </c>
      <c r="EU36" s="76" t="s">
        <v>120</v>
      </c>
      <c r="EV36" s="76">
        <v>5456</v>
      </c>
      <c r="EW36" s="76" t="s">
        <v>120</v>
      </c>
      <c r="EX36" s="76">
        <v>5011</v>
      </c>
      <c r="EY36" s="76" t="s">
        <v>120</v>
      </c>
      <c r="EZ36" s="76">
        <v>5064</v>
      </c>
      <c r="FA36" s="76" t="s">
        <v>120</v>
      </c>
      <c r="FB36" s="76">
        <v>3563</v>
      </c>
      <c r="FC36" s="76" t="s">
        <v>120</v>
      </c>
      <c r="FD36" s="76">
        <v>2406</v>
      </c>
      <c r="FE36" s="76" t="s">
        <v>120</v>
      </c>
      <c r="FF36" s="76">
        <v>2422</v>
      </c>
      <c r="FG36" s="76" t="s">
        <v>120</v>
      </c>
      <c r="FH36" s="76">
        <v>2580</v>
      </c>
      <c r="FI36" s="76" t="s">
        <v>120</v>
      </c>
      <c r="FJ36" s="76">
        <v>2599</v>
      </c>
      <c r="FK36" s="76" t="s">
        <v>120</v>
      </c>
      <c r="FL36" s="76">
        <v>2488</v>
      </c>
      <c r="FM36" s="76" t="s">
        <v>120</v>
      </c>
      <c r="FN36" s="76">
        <v>2299</v>
      </c>
      <c r="FO36" s="76" t="s">
        <v>120</v>
      </c>
      <c r="FP36" s="76">
        <v>2090</v>
      </c>
      <c r="FQ36" s="76" t="s">
        <v>120</v>
      </c>
      <c r="FR36" s="76">
        <v>1859</v>
      </c>
      <c r="FS36" s="76" t="s">
        <v>120</v>
      </c>
      <c r="FT36" s="76">
        <v>1514</v>
      </c>
      <c r="FU36" s="76" t="s">
        <v>120</v>
      </c>
      <c r="FV36" s="76">
        <v>1404</v>
      </c>
      <c r="FW36" s="76" t="s">
        <v>120</v>
      </c>
      <c r="FX36" s="76">
        <v>1166</v>
      </c>
      <c r="FY36" s="76" t="s">
        <v>120</v>
      </c>
      <c r="FZ36" s="76">
        <v>977</v>
      </c>
      <c r="GA36" s="76" t="s">
        <v>120</v>
      </c>
      <c r="GB36" s="76">
        <v>809</v>
      </c>
      <c r="GC36" s="76" t="s">
        <v>120</v>
      </c>
      <c r="GD36" s="76">
        <v>601</v>
      </c>
      <c r="GE36" s="76" t="s">
        <v>120</v>
      </c>
      <c r="GF36" s="76">
        <v>449</v>
      </c>
      <c r="GG36" s="76" t="s">
        <v>120</v>
      </c>
      <c r="GH36" s="76">
        <v>373</v>
      </c>
      <c r="GI36" s="76" t="s">
        <v>120</v>
      </c>
      <c r="GJ36" s="76">
        <v>301</v>
      </c>
      <c r="GK36" s="76" t="s">
        <v>120</v>
      </c>
      <c r="GL36" s="76">
        <v>221</v>
      </c>
      <c r="GM36" s="76" t="s">
        <v>120</v>
      </c>
      <c r="GN36" s="76">
        <v>153</v>
      </c>
      <c r="GO36" s="76" t="s">
        <v>120</v>
      </c>
      <c r="GP36" s="76">
        <v>97</v>
      </c>
      <c r="GQ36" s="76" t="s">
        <v>120</v>
      </c>
      <c r="GR36" s="76">
        <v>53</v>
      </c>
      <c r="GS36" s="76" t="s">
        <v>120</v>
      </c>
      <c r="GT36" s="76">
        <v>34</v>
      </c>
      <c r="GU36" s="76" t="s">
        <v>120</v>
      </c>
      <c r="GV36" s="76">
        <v>116</v>
      </c>
      <c r="GW36" s="76" t="s">
        <v>120</v>
      </c>
      <c r="GX36" s="76">
        <v>0</v>
      </c>
      <c r="GY36" s="76" t="s">
        <v>120</v>
      </c>
      <c r="HA36" s="70" t="str">
        <f t="shared" si="0"/>
        <v>Malta</v>
      </c>
      <c r="HB36" s="94">
        <f t="shared" si="1"/>
        <v>425382</v>
      </c>
      <c r="HC36" s="94">
        <f t="shared" si="2"/>
        <v>23501</v>
      </c>
    </row>
    <row r="37" spans="1:211" x14ac:dyDescent="0.25">
      <c r="A37" s="75" t="s">
        <v>247</v>
      </c>
      <c r="B37" s="77">
        <v>17475415</v>
      </c>
      <c r="C37" s="77" t="s">
        <v>120</v>
      </c>
      <c r="D37" s="77">
        <v>168270</v>
      </c>
      <c r="E37" s="77" t="s">
        <v>120</v>
      </c>
      <c r="F37" s="77">
        <v>170354</v>
      </c>
      <c r="G37" s="77" t="s">
        <v>120</v>
      </c>
      <c r="H37" s="77">
        <v>170474</v>
      </c>
      <c r="I37" s="77" t="s">
        <v>120</v>
      </c>
      <c r="J37" s="77">
        <v>172564</v>
      </c>
      <c r="K37" s="77" t="s">
        <v>120</v>
      </c>
      <c r="L37" s="77">
        <v>175964</v>
      </c>
      <c r="M37" s="77" t="s">
        <v>120</v>
      </c>
      <c r="N37" s="77">
        <v>175403</v>
      </c>
      <c r="O37" s="77" t="s">
        <v>120</v>
      </c>
      <c r="P37" s="77">
        <v>180140</v>
      </c>
      <c r="Q37" s="77" t="s">
        <v>120</v>
      </c>
      <c r="R37" s="77">
        <v>176907</v>
      </c>
      <c r="S37" s="77" t="s">
        <v>120</v>
      </c>
      <c r="T37" s="77">
        <v>181785</v>
      </c>
      <c r="U37" s="77" t="s">
        <v>120</v>
      </c>
      <c r="V37" s="77">
        <v>185592</v>
      </c>
      <c r="W37" s="77" t="s">
        <v>120</v>
      </c>
      <c r="X37" s="77">
        <v>190637</v>
      </c>
      <c r="Y37" s="77" t="s">
        <v>120</v>
      </c>
      <c r="Z37" s="77">
        <v>191484</v>
      </c>
      <c r="AA37" s="77" t="s">
        <v>120</v>
      </c>
      <c r="AB37" s="77">
        <v>192004</v>
      </c>
      <c r="AC37" s="77" t="s">
        <v>120</v>
      </c>
      <c r="AD37" s="77">
        <v>188438</v>
      </c>
      <c r="AE37" s="77" t="s">
        <v>120</v>
      </c>
      <c r="AF37" s="77">
        <v>191715</v>
      </c>
      <c r="AG37" s="77" t="s">
        <v>120</v>
      </c>
      <c r="AH37" s="77">
        <v>193570</v>
      </c>
      <c r="AI37" s="77" t="s">
        <v>120</v>
      </c>
      <c r="AJ37" s="77">
        <v>199394</v>
      </c>
      <c r="AK37" s="77" t="s">
        <v>120</v>
      </c>
      <c r="AL37" s="77">
        <v>206527</v>
      </c>
      <c r="AM37" s="77" t="s">
        <v>120</v>
      </c>
      <c r="AN37" s="77">
        <v>212171</v>
      </c>
      <c r="AO37" s="77" t="s">
        <v>120</v>
      </c>
      <c r="AP37" s="77">
        <v>220073</v>
      </c>
      <c r="AQ37" s="77" t="s">
        <v>120</v>
      </c>
      <c r="AR37" s="77">
        <v>227053</v>
      </c>
      <c r="AS37" s="77" t="s">
        <v>120</v>
      </c>
      <c r="AT37" s="77">
        <v>223141</v>
      </c>
      <c r="AU37" s="77" t="s">
        <v>120</v>
      </c>
      <c r="AV37" s="77">
        <v>222345</v>
      </c>
      <c r="AW37" s="77" t="s">
        <v>120</v>
      </c>
      <c r="AX37" s="77">
        <v>217581</v>
      </c>
      <c r="AY37" s="77" t="s">
        <v>120</v>
      </c>
      <c r="AZ37" s="77">
        <v>217366</v>
      </c>
      <c r="BA37" s="77" t="s">
        <v>120</v>
      </c>
      <c r="BB37" s="77">
        <v>218668</v>
      </c>
      <c r="BC37" s="77" t="s">
        <v>120</v>
      </c>
      <c r="BD37" s="77">
        <v>225920</v>
      </c>
      <c r="BE37" s="77" t="s">
        <v>120</v>
      </c>
      <c r="BF37" s="77">
        <v>226583</v>
      </c>
      <c r="BG37" s="77" t="s">
        <v>120</v>
      </c>
      <c r="BH37" s="77">
        <v>229437</v>
      </c>
      <c r="BI37" s="77" t="s">
        <v>120</v>
      </c>
      <c r="BJ37" s="77">
        <v>232334</v>
      </c>
      <c r="BK37" s="77" t="s">
        <v>120</v>
      </c>
      <c r="BL37" s="77">
        <v>233373</v>
      </c>
      <c r="BM37" s="77" t="s">
        <v>120</v>
      </c>
      <c r="BN37" s="77">
        <v>225767</v>
      </c>
      <c r="BO37" s="77" t="s">
        <v>120</v>
      </c>
      <c r="BP37" s="77">
        <v>223130</v>
      </c>
      <c r="BQ37" s="77" t="s">
        <v>120</v>
      </c>
      <c r="BR37" s="77">
        <v>222511</v>
      </c>
      <c r="BS37" s="77" t="s">
        <v>120</v>
      </c>
      <c r="BT37" s="77">
        <v>221708</v>
      </c>
      <c r="BU37" s="77" t="s">
        <v>120</v>
      </c>
      <c r="BV37" s="77">
        <v>216405</v>
      </c>
      <c r="BW37" s="77" t="s">
        <v>120</v>
      </c>
      <c r="BX37" s="77">
        <v>212811</v>
      </c>
      <c r="BY37" s="77" t="s">
        <v>120</v>
      </c>
      <c r="BZ37" s="77">
        <v>206720</v>
      </c>
      <c r="CA37" s="77" t="s">
        <v>120</v>
      </c>
      <c r="CB37" s="77">
        <v>207274</v>
      </c>
      <c r="CC37" s="77" t="s">
        <v>120</v>
      </c>
      <c r="CD37" s="77">
        <v>210876</v>
      </c>
      <c r="CE37" s="77" t="s">
        <v>120</v>
      </c>
      <c r="CF37" s="77">
        <v>213550</v>
      </c>
      <c r="CG37" s="77" t="s">
        <v>120</v>
      </c>
      <c r="CH37" s="77">
        <v>206262</v>
      </c>
      <c r="CI37" s="77" t="s">
        <v>120</v>
      </c>
      <c r="CJ37" s="77">
        <v>206100</v>
      </c>
      <c r="CK37" s="77" t="s">
        <v>120</v>
      </c>
      <c r="CL37" s="77">
        <v>203073</v>
      </c>
      <c r="CM37" s="77" t="s">
        <v>120</v>
      </c>
      <c r="CN37" s="77">
        <v>204503</v>
      </c>
      <c r="CO37" s="77" t="s">
        <v>120</v>
      </c>
      <c r="CP37" s="77">
        <v>205701</v>
      </c>
      <c r="CQ37" s="77" t="s">
        <v>120</v>
      </c>
      <c r="CR37" s="77">
        <v>214822</v>
      </c>
      <c r="CS37" s="77" t="s">
        <v>120</v>
      </c>
      <c r="CT37" s="77">
        <v>221788</v>
      </c>
      <c r="CU37" s="77" t="s">
        <v>120</v>
      </c>
      <c r="CV37" s="77">
        <v>239467</v>
      </c>
      <c r="CW37" s="77" t="s">
        <v>120</v>
      </c>
      <c r="CX37" s="77">
        <v>250796</v>
      </c>
      <c r="CY37" s="77" t="s">
        <v>120</v>
      </c>
      <c r="CZ37" s="77">
        <v>261085</v>
      </c>
      <c r="DA37" s="77" t="s">
        <v>120</v>
      </c>
      <c r="DB37" s="77">
        <v>266184</v>
      </c>
      <c r="DC37" s="77" t="s">
        <v>120</v>
      </c>
      <c r="DD37" s="77">
        <v>254782</v>
      </c>
      <c r="DE37" s="77" t="s">
        <v>120</v>
      </c>
      <c r="DF37" s="77">
        <v>251614</v>
      </c>
      <c r="DG37" s="77" t="s">
        <v>120</v>
      </c>
      <c r="DH37" s="77">
        <v>252466</v>
      </c>
      <c r="DI37" s="77" t="s">
        <v>120</v>
      </c>
      <c r="DJ37" s="77">
        <v>255486</v>
      </c>
      <c r="DK37" s="77" t="s">
        <v>120</v>
      </c>
      <c r="DL37" s="77">
        <v>259303</v>
      </c>
      <c r="DM37" s="77" t="s">
        <v>120</v>
      </c>
      <c r="DN37" s="77">
        <v>254398</v>
      </c>
      <c r="DO37" s="77" t="s">
        <v>120</v>
      </c>
      <c r="DP37" s="77">
        <v>248827</v>
      </c>
      <c r="DQ37" s="77" t="s">
        <v>120</v>
      </c>
      <c r="DR37" s="77">
        <v>245543</v>
      </c>
      <c r="DS37" s="77" t="s">
        <v>120</v>
      </c>
      <c r="DT37" s="77">
        <v>237918</v>
      </c>
      <c r="DU37" s="77" t="s">
        <v>120</v>
      </c>
      <c r="DV37" s="77">
        <v>234687</v>
      </c>
      <c r="DW37" s="77" t="s">
        <v>120</v>
      </c>
      <c r="DX37" s="77">
        <v>227404</v>
      </c>
      <c r="DY37" s="77" t="s">
        <v>120</v>
      </c>
      <c r="DZ37" s="77">
        <v>221404</v>
      </c>
      <c r="EA37" s="77" t="s">
        <v>120</v>
      </c>
      <c r="EB37" s="77">
        <v>216248</v>
      </c>
      <c r="EC37" s="77" t="s">
        <v>120</v>
      </c>
      <c r="ED37" s="77">
        <v>209603</v>
      </c>
      <c r="EE37" s="77" t="s">
        <v>120</v>
      </c>
      <c r="EF37" s="77">
        <v>205025</v>
      </c>
      <c r="EG37" s="77" t="s">
        <v>120</v>
      </c>
      <c r="EH37" s="77">
        <v>200160</v>
      </c>
      <c r="EI37" s="77" t="s">
        <v>120</v>
      </c>
      <c r="EJ37" s="77">
        <v>198911</v>
      </c>
      <c r="EK37" s="77" t="s">
        <v>120</v>
      </c>
      <c r="EL37" s="77">
        <v>190079</v>
      </c>
      <c r="EM37" s="77" t="s">
        <v>120</v>
      </c>
      <c r="EN37" s="77">
        <v>189248</v>
      </c>
      <c r="EO37" s="77" t="s">
        <v>120</v>
      </c>
      <c r="EP37" s="77">
        <v>189136</v>
      </c>
      <c r="EQ37" s="77" t="s">
        <v>120</v>
      </c>
      <c r="ER37" s="77">
        <v>192126</v>
      </c>
      <c r="ES37" s="77" t="s">
        <v>120</v>
      </c>
      <c r="ET37" s="77">
        <v>198904</v>
      </c>
      <c r="EU37" s="77" t="s">
        <v>120</v>
      </c>
      <c r="EV37" s="77">
        <v>201622</v>
      </c>
      <c r="EW37" s="77" t="s">
        <v>120</v>
      </c>
      <c r="EX37" s="77">
        <v>140597</v>
      </c>
      <c r="EY37" s="77" t="s">
        <v>120</v>
      </c>
      <c r="EZ37" s="77">
        <v>143353</v>
      </c>
      <c r="FA37" s="77" t="s">
        <v>120</v>
      </c>
      <c r="FB37" s="77">
        <v>132521</v>
      </c>
      <c r="FC37" s="77" t="s">
        <v>120</v>
      </c>
      <c r="FD37" s="77">
        <v>118606</v>
      </c>
      <c r="FE37" s="77" t="s">
        <v>120</v>
      </c>
      <c r="FF37" s="77">
        <v>108983</v>
      </c>
      <c r="FG37" s="77" t="s">
        <v>120</v>
      </c>
      <c r="FH37" s="77">
        <v>107048</v>
      </c>
      <c r="FI37" s="77" t="s">
        <v>120</v>
      </c>
      <c r="FJ37" s="77">
        <v>98199</v>
      </c>
      <c r="FK37" s="77" t="s">
        <v>120</v>
      </c>
      <c r="FL37" s="77">
        <v>90976</v>
      </c>
      <c r="FM37" s="77" t="s">
        <v>120</v>
      </c>
      <c r="FN37" s="77">
        <v>79679</v>
      </c>
      <c r="FO37" s="77" t="s">
        <v>120</v>
      </c>
      <c r="FP37" s="77">
        <v>73221</v>
      </c>
      <c r="FQ37" s="77" t="s">
        <v>120</v>
      </c>
      <c r="FR37" s="77">
        <v>65612</v>
      </c>
      <c r="FS37" s="77" t="s">
        <v>120</v>
      </c>
      <c r="FT37" s="77">
        <v>58402</v>
      </c>
      <c r="FU37" s="77" t="s">
        <v>120</v>
      </c>
      <c r="FV37" s="77">
        <v>50597</v>
      </c>
      <c r="FW37" s="77" t="s">
        <v>120</v>
      </c>
      <c r="FX37" s="77">
        <v>45191</v>
      </c>
      <c r="FY37" s="77" t="s">
        <v>120</v>
      </c>
      <c r="FZ37" s="77">
        <v>38007</v>
      </c>
      <c r="GA37" s="77" t="s">
        <v>120</v>
      </c>
      <c r="GB37" s="77">
        <v>32206</v>
      </c>
      <c r="GC37" s="77" t="s">
        <v>120</v>
      </c>
      <c r="GD37" s="77">
        <v>25188</v>
      </c>
      <c r="GE37" s="77" t="s">
        <v>120</v>
      </c>
      <c r="GF37" s="77">
        <v>20335</v>
      </c>
      <c r="GG37" s="77" t="s">
        <v>120</v>
      </c>
      <c r="GH37" s="77">
        <v>15450</v>
      </c>
      <c r="GI37" s="77" t="s">
        <v>120</v>
      </c>
      <c r="GJ37" s="77">
        <v>11869</v>
      </c>
      <c r="GK37" s="77" t="s">
        <v>120</v>
      </c>
      <c r="GL37" s="77">
        <v>8685</v>
      </c>
      <c r="GM37" s="77" t="s">
        <v>120</v>
      </c>
      <c r="GN37" s="77">
        <v>6349</v>
      </c>
      <c r="GO37" s="77" t="s">
        <v>120</v>
      </c>
      <c r="GP37" s="77">
        <v>4352</v>
      </c>
      <c r="GQ37" s="77" t="s">
        <v>120</v>
      </c>
      <c r="GR37" s="77">
        <v>2922</v>
      </c>
      <c r="GS37" s="77" t="s">
        <v>120</v>
      </c>
      <c r="GT37" s="77">
        <v>1837</v>
      </c>
      <c r="GU37" s="77" t="s">
        <v>120</v>
      </c>
      <c r="GV37" s="77">
        <v>2536</v>
      </c>
      <c r="GW37" s="77" t="s">
        <v>120</v>
      </c>
      <c r="GX37" s="77">
        <v>0</v>
      </c>
      <c r="GY37" s="77" t="s">
        <v>120</v>
      </c>
      <c r="HA37" s="70" t="str">
        <f t="shared" si="0"/>
        <v>Netherlands</v>
      </c>
      <c r="HB37" s="94">
        <f t="shared" si="1"/>
        <v>13731949</v>
      </c>
      <c r="HC37" s="94">
        <f t="shared" si="2"/>
        <v>857626</v>
      </c>
    </row>
    <row r="38" spans="1:211" x14ac:dyDescent="0.25">
      <c r="A38" s="75" t="s">
        <v>248</v>
      </c>
      <c r="B38" s="76">
        <v>8932664</v>
      </c>
      <c r="C38" s="76" t="s">
        <v>120</v>
      </c>
      <c r="D38" s="76">
        <v>81970</v>
      </c>
      <c r="E38" s="76" t="s">
        <v>120</v>
      </c>
      <c r="F38" s="76">
        <v>85449</v>
      </c>
      <c r="G38" s="76" t="s">
        <v>120</v>
      </c>
      <c r="H38" s="76">
        <v>87087</v>
      </c>
      <c r="I38" s="76" t="s">
        <v>120</v>
      </c>
      <c r="J38" s="76">
        <v>89259</v>
      </c>
      <c r="K38" s="76" t="s">
        <v>120</v>
      </c>
      <c r="L38" s="76">
        <v>89990</v>
      </c>
      <c r="M38" s="76" t="s">
        <v>120</v>
      </c>
      <c r="N38" s="76">
        <v>87296</v>
      </c>
      <c r="O38" s="76" t="s">
        <v>120</v>
      </c>
      <c r="P38" s="76">
        <v>86694</v>
      </c>
      <c r="Q38" s="76" t="s">
        <v>120</v>
      </c>
      <c r="R38" s="76">
        <v>84656</v>
      </c>
      <c r="S38" s="76" t="s">
        <v>120</v>
      </c>
      <c r="T38" s="76">
        <v>85180</v>
      </c>
      <c r="U38" s="76" t="s">
        <v>120</v>
      </c>
      <c r="V38" s="76">
        <v>84474</v>
      </c>
      <c r="W38" s="76" t="s">
        <v>120</v>
      </c>
      <c r="X38" s="76">
        <v>85657</v>
      </c>
      <c r="Y38" s="76" t="s">
        <v>120</v>
      </c>
      <c r="Z38" s="76">
        <v>83535</v>
      </c>
      <c r="AA38" s="76" t="s">
        <v>120</v>
      </c>
      <c r="AB38" s="76">
        <v>84964</v>
      </c>
      <c r="AC38" s="76" t="s">
        <v>120</v>
      </c>
      <c r="AD38" s="76">
        <v>83778</v>
      </c>
      <c r="AE38" s="76" t="s">
        <v>120</v>
      </c>
      <c r="AF38" s="76">
        <v>85499</v>
      </c>
      <c r="AG38" s="76" t="s">
        <v>120</v>
      </c>
      <c r="AH38" s="76">
        <v>85794</v>
      </c>
      <c r="AI38" s="76" t="s">
        <v>120</v>
      </c>
      <c r="AJ38" s="76">
        <v>86944</v>
      </c>
      <c r="AK38" s="76" t="s">
        <v>120</v>
      </c>
      <c r="AL38" s="76">
        <v>85660</v>
      </c>
      <c r="AM38" s="76" t="s">
        <v>120</v>
      </c>
      <c r="AN38" s="76">
        <v>88602</v>
      </c>
      <c r="AO38" s="76" t="s">
        <v>120</v>
      </c>
      <c r="AP38" s="76">
        <v>88249</v>
      </c>
      <c r="AQ38" s="76" t="s">
        <v>120</v>
      </c>
      <c r="AR38" s="76">
        <v>93786</v>
      </c>
      <c r="AS38" s="76" t="s">
        <v>120</v>
      </c>
      <c r="AT38" s="76">
        <v>95476</v>
      </c>
      <c r="AU38" s="76" t="s">
        <v>120</v>
      </c>
      <c r="AV38" s="76">
        <v>100549</v>
      </c>
      <c r="AW38" s="76" t="s">
        <v>120</v>
      </c>
      <c r="AX38" s="76">
        <v>105518</v>
      </c>
      <c r="AY38" s="76" t="s">
        <v>120</v>
      </c>
      <c r="AZ38" s="76">
        <v>111404</v>
      </c>
      <c r="BA38" s="76" t="s">
        <v>120</v>
      </c>
      <c r="BB38" s="76">
        <v>112166</v>
      </c>
      <c r="BC38" s="76" t="s">
        <v>120</v>
      </c>
      <c r="BD38" s="76">
        <v>116668</v>
      </c>
      <c r="BE38" s="76" t="s">
        <v>120</v>
      </c>
      <c r="BF38" s="76">
        <v>119824</v>
      </c>
      <c r="BG38" s="76" t="s">
        <v>120</v>
      </c>
      <c r="BH38" s="76">
        <v>122451</v>
      </c>
      <c r="BI38" s="76" t="s">
        <v>120</v>
      </c>
      <c r="BJ38" s="76">
        <v>124353</v>
      </c>
      <c r="BK38" s="76" t="s">
        <v>120</v>
      </c>
      <c r="BL38" s="76">
        <v>123789</v>
      </c>
      <c r="BM38" s="76" t="s">
        <v>120</v>
      </c>
      <c r="BN38" s="76">
        <v>123262</v>
      </c>
      <c r="BO38" s="76" t="s">
        <v>120</v>
      </c>
      <c r="BP38" s="76">
        <v>123561</v>
      </c>
      <c r="BQ38" s="76" t="s">
        <v>120</v>
      </c>
      <c r="BR38" s="76">
        <v>121398</v>
      </c>
      <c r="BS38" s="76" t="s">
        <v>120</v>
      </c>
      <c r="BT38" s="76">
        <v>121489</v>
      </c>
      <c r="BU38" s="76" t="s">
        <v>120</v>
      </c>
      <c r="BV38" s="76">
        <v>121484</v>
      </c>
      <c r="BW38" s="76" t="s">
        <v>120</v>
      </c>
      <c r="BX38" s="76">
        <v>122140</v>
      </c>
      <c r="BY38" s="76" t="s">
        <v>120</v>
      </c>
      <c r="BZ38" s="76">
        <v>121724</v>
      </c>
      <c r="CA38" s="76" t="s">
        <v>120</v>
      </c>
      <c r="CB38" s="76">
        <v>124689</v>
      </c>
      <c r="CC38" s="76" t="s">
        <v>120</v>
      </c>
      <c r="CD38" s="76">
        <v>123949</v>
      </c>
      <c r="CE38" s="76" t="s">
        <v>120</v>
      </c>
      <c r="CF38" s="76">
        <v>120749</v>
      </c>
      <c r="CG38" s="76" t="s">
        <v>120</v>
      </c>
      <c r="CH38" s="76">
        <v>114234</v>
      </c>
      <c r="CI38" s="76" t="s">
        <v>120</v>
      </c>
      <c r="CJ38" s="76">
        <v>112303</v>
      </c>
      <c r="CK38" s="76" t="s">
        <v>120</v>
      </c>
      <c r="CL38" s="76">
        <v>111549</v>
      </c>
      <c r="CM38" s="76" t="s">
        <v>120</v>
      </c>
      <c r="CN38" s="76">
        <v>112300</v>
      </c>
      <c r="CO38" s="76" t="s">
        <v>120</v>
      </c>
      <c r="CP38" s="76">
        <v>116425</v>
      </c>
      <c r="CQ38" s="76" t="s">
        <v>120</v>
      </c>
      <c r="CR38" s="76">
        <v>118801</v>
      </c>
      <c r="CS38" s="76" t="s">
        <v>120</v>
      </c>
      <c r="CT38" s="76">
        <v>118649</v>
      </c>
      <c r="CU38" s="76" t="s">
        <v>120</v>
      </c>
      <c r="CV38" s="76">
        <v>125237</v>
      </c>
      <c r="CW38" s="76" t="s">
        <v>120</v>
      </c>
      <c r="CX38" s="76">
        <v>129135</v>
      </c>
      <c r="CY38" s="76" t="s">
        <v>120</v>
      </c>
      <c r="CZ38" s="76">
        <v>132107</v>
      </c>
      <c r="DA38" s="76" t="s">
        <v>120</v>
      </c>
      <c r="DB38" s="76">
        <v>139893</v>
      </c>
      <c r="DC38" s="76" t="s">
        <v>120</v>
      </c>
      <c r="DD38" s="76">
        <v>143458</v>
      </c>
      <c r="DE38" s="76" t="s">
        <v>120</v>
      </c>
      <c r="DF38" s="76">
        <v>142661</v>
      </c>
      <c r="DG38" s="76" t="s">
        <v>120</v>
      </c>
      <c r="DH38" s="76">
        <v>142546</v>
      </c>
      <c r="DI38" s="76" t="s">
        <v>120</v>
      </c>
      <c r="DJ38" s="76">
        <v>142867</v>
      </c>
      <c r="DK38" s="76" t="s">
        <v>120</v>
      </c>
      <c r="DL38" s="76">
        <v>143230</v>
      </c>
      <c r="DM38" s="76" t="s">
        <v>120</v>
      </c>
      <c r="DN38" s="76">
        <v>141561</v>
      </c>
      <c r="DO38" s="76" t="s">
        <v>120</v>
      </c>
      <c r="DP38" s="76">
        <v>137713</v>
      </c>
      <c r="DQ38" s="76" t="s">
        <v>120</v>
      </c>
      <c r="DR38" s="76">
        <v>133312</v>
      </c>
      <c r="DS38" s="76" t="s">
        <v>120</v>
      </c>
      <c r="DT38" s="76">
        <v>127309</v>
      </c>
      <c r="DU38" s="76" t="s">
        <v>120</v>
      </c>
      <c r="DV38" s="76">
        <v>121957</v>
      </c>
      <c r="DW38" s="76" t="s">
        <v>120</v>
      </c>
      <c r="DX38" s="76">
        <v>115714</v>
      </c>
      <c r="DY38" s="76" t="s">
        <v>120</v>
      </c>
      <c r="DZ38" s="76">
        <v>112634</v>
      </c>
      <c r="EA38" s="76" t="s">
        <v>120</v>
      </c>
      <c r="EB38" s="76">
        <v>109616</v>
      </c>
      <c r="EC38" s="76" t="s">
        <v>120</v>
      </c>
      <c r="ED38" s="76">
        <v>101284</v>
      </c>
      <c r="EE38" s="76" t="s">
        <v>120</v>
      </c>
      <c r="EF38" s="76">
        <v>95097</v>
      </c>
      <c r="EG38" s="76" t="s">
        <v>120</v>
      </c>
      <c r="EH38" s="76">
        <v>91209</v>
      </c>
      <c r="EI38" s="76" t="s">
        <v>120</v>
      </c>
      <c r="EJ38" s="76">
        <v>89011</v>
      </c>
      <c r="EK38" s="76" t="s">
        <v>120</v>
      </c>
      <c r="EL38" s="76">
        <v>84057</v>
      </c>
      <c r="EM38" s="76" t="s">
        <v>120</v>
      </c>
      <c r="EN38" s="76">
        <v>85011</v>
      </c>
      <c r="EO38" s="76" t="s">
        <v>120</v>
      </c>
      <c r="EP38" s="76">
        <v>84601</v>
      </c>
      <c r="EQ38" s="76" t="s">
        <v>120</v>
      </c>
      <c r="ER38" s="76">
        <v>85779</v>
      </c>
      <c r="ES38" s="76" t="s">
        <v>120</v>
      </c>
      <c r="ET38" s="76">
        <v>85749</v>
      </c>
      <c r="EU38" s="76" t="s">
        <v>120</v>
      </c>
      <c r="EV38" s="76">
        <v>70373</v>
      </c>
      <c r="EW38" s="76" t="s">
        <v>120</v>
      </c>
      <c r="EX38" s="76">
        <v>56676</v>
      </c>
      <c r="EY38" s="76" t="s">
        <v>120</v>
      </c>
      <c r="EZ38" s="76">
        <v>71761</v>
      </c>
      <c r="FA38" s="76" t="s">
        <v>120</v>
      </c>
      <c r="FB38" s="76">
        <v>69580</v>
      </c>
      <c r="FC38" s="76" t="s">
        <v>120</v>
      </c>
      <c r="FD38" s="76">
        <v>67919</v>
      </c>
      <c r="FE38" s="76" t="s">
        <v>120</v>
      </c>
      <c r="FF38" s="76">
        <v>76075</v>
      </c>
      <c r="FG38" s="76" t="s">
        <v>120</v>
      </c>
      <c r="FH38" s="76">
        <v>78874</v>
      </c>
      <c r="FI38" s="76" t="s">
        <v>120</v>
      </c>
      <c r="FJ38" s="76">
        <v>73319</v>
      </c>
      <c r="FK38" s="76" t="s">
        <v>120</v>
      </c>
      <c r="FL38" s="76">
        <v>47966</v>
      </c>
      <c r="FM38" s="76" t="s">
        <v>120</v>
      </c>
      <c r="FN38" s="76">
        <v>40814</v>
      </c>
      <c r="FO38" s="76" t="s">
        <v>120</v>
      </c>
      <c r="FP38" s="76">
        <v>37272</v>
      </c>
      <c r="FQ38" s="76" t="s">
        <v>120</v>
      </c>
      <c r="FR38" s="76">
        <v>33727</v>
      </c>
      <c r="FS38" s="76" t="s">
        <v>120</v>
      </c>
      <c r="FT38" s="76">
        <v>30630</v>
      </c>
      <c r="FU38" s="76" t="s">
        <v>120</v>
      </c>
      <c r="FV38" s="76">
        <v>28205</v>
      </c>
      <c r="FW38" s="76" t="s">
        <v>120</v>
      </c>
      <c r="FX38" s="76">
        <v>25542</v>
      </c>
      <c r="FY38" s="76" t="s">
        <v>120</v>
      </c>
      <c r="FZ38" s="76">
        <v>22362</v>
      </c>
      <c r="GA38" s="76" t="s">
        <v>120</v>
      </c>
      <c r="GB38" s="76">
        <v>19472</v>
      </c>
      <c r="GC38" s="76" t="s">
        <v>120</v>
      </c>
      <c r="GD38" s="76">
        <v>15879</v>
      </c>
      <c r="GE38" s="76" t="s">
        <v>120</v>
      </c>
      <c r="GF38" s="76">
        <v>12572</v>
      </c>
      <c r="GG38" s="76" t="s">
        <v>120</v>
      </c>
      <c r="GH38" s="76">
        <v>9901</v>
      </c>
      <c r="GI38" s="76" t="s">
        <v>120</v>
      </c>
      <c r="GJ38" s="76">
        <v>7851</v>
      </c>
      <c r="GK38" s="76" t="s">
        <v>120</v>
      </c>
      <c r="GL38" s="76">
        <v>5948</v>
      </c>
      <c r="GM38" s="76" t="s">
        <v>120</v>
      </c>
      <c r="GN38" s="76">
        <v>4131</v>
      </c>
      <c r="GO38" s="76" t="s">
        <v>120</v>
      </c>
      <c r="GP38" s="76">
        <v>2905</v>
      </c>
      <c r="GQ38" s="76" t="s">
        <v>120</v>
      </c>
      <c r="GR38" s="76">
        <v>1998</v>
      </c>
      <c r="GS38" s="76" t="s">
        <v>120</v>
      </c>
      <c r="GT38" s="76">
        <v>1316</v>
      </c>
      <c r="GU38" s="76" t="s">
        <v>120</v>
      </c>
      <c r="GV38" s="76">
        <v>1421</v>
      </c>
      <c r="GW38" s="76" t="s">
        <v>120</v>
      </c>
      <c r="GX38" s="76">
        <v>0</v>
      </c>
      <c r="GY38" s="76" t="s">
        <v>120</v>
      </c>
      <c r="HA38" s="70" t="str">
        <f t="shared" si="0"/>
        <v>Austria</v>
      </c>
      <c r="HB38" s="94">
        <f t="shared" si="1"/>
        <v>7211927</v>
      </c>
      <c r="HC38" s="94">
        <f t="shared" si="2"/>
        <v>433755</v>
      </c>
    </row>
    <row r="39" spans="1:211" x14ac:dyDescent="0.25">
      <c r="A39" s="75" t="s">
        <v>249</v>
      </c>
      <c r="B39" s="77">
        <v>37840001</v>
      </c>
      <c r="C39" s="77" t="s">
        <v>226</v>
      </c>
      <c r="D39" s="77">
        <v>348683</v>
      </c>
      <c r="E39" s="77" t="s">
        <v>120</v>
      </c>
      <c r="F39" s="77">
        <v>374101</v>
      </c>
      <c r="G39" s="77" t="s">
        <v>120</v>
      </c>
      <c r="H39" s="77">
        <v>389048</v>
      </c>
      <c r="I39" s="77" t="s">
        <v>120</v>
      </c>
      <c r="J39" s="77">
        <v>405822</v>
      </c>
      <c r="K39" s="77" t="s">
        <v>120</v>
      </c>
      <c r="L39" s="77">
        <v>387668</v>
      </c>
      <c r="M39" s="77" t="s">
        <v>120</v>
      </c>
      <c r="N39" s="77">
        <v>374552</v>
      </c>
      <c r="O39" s="77" t="s">
        <v>120</v>
      </c>
      <c r="P39" s="77">
        <v>377913</v>
      </c>
      <c r="Q39" s="77" t="s">
        <v>120</v>
      </c>
      <c r="R39" s="77">
        <v>371824</v>
      </c>
      <c r="S39" s="77" t="s">
        <v>120</v>
      </c>
      <c r="T39" s="77">
        <v>390611</v>
      </c>
      <c r="U39" s="77" t="s">
        <v>120</v>
      </c>
      <c r="V39" s="77">
        <v>389879</v>
      </c>
      <c r="W39" s="77" t="s">
        <v>120</v>
      </c>
      <c r="X39" s="77">
        <v>413352</v>
      </c>
      <c r="Y39" s="77" t="s">
        <v>120</v>
      </c>
      <c r="Z39" s="77">
        <v>428931</v>
      </c>
      <c r="AA39" s="77" t="s">
        <v>120</v>
      </c>
      <c r="AB39" s="77">
        <v>426577</v>
      </c>
      <c r="AC39" s="77" t="s">
        <v>120</v>
      </c>
      <c r="AD39" s="77">
        <v>399098</v>
      </c>
      <c r="AE39" s="77" t="s">
        <v>120</v>
      </c>
      <c r="AF39" s="77">
        <v>379001</v>
      </c>
      <c r="AG39" s="77" t="s">
        <v>120</v>
      </c>
      <c r="AH39" s="77">
        <v>364921</v>
      </c>
      <c r="AI39" s="77" t="s">
        <v>120</v>
      </c>
      <c r="AJ39" s="77">
        <v>353378</v>
      </c>
      <c r="AK39" s="77" t="s">
        <v>120</v>
      </c>
      <c r="AL39" s="77">
        <v>347095</v>
      </c>
      <c r="AM39" s="77" t="s">
        <v>120</v>
      </c>
      <c r="AN39" s="77">
        <v>350424</v>
      </c>
      <c r="AO39" s="77" t="s">
        <v>120</v>
      </c>
      <c r="AP39" s="77">
        <v>362647</v>
      </c>
      <c r="AQ39" s="77" t="s">
        <v>120</v>
      </c>
      <c r="AR39" s="77">
        <v>371944</v>
      </c>
      <c r="AS39" s="77" t="s">
        <v>120</v>
      </c>
      <c r="AT39" s="77">
        <v>375426</v>
      </c>
      <c r="AU39" s="77" t="s">
        <v>120</v>
      </c>
      <c r="AV39" s="77">
        <v>386730</v>
      </c>
      <c r="AW39" s="77" t="s">
        <v>120</v>
      </c>
      <c r="AX39" s="77">
        <v>403341</v>
      </c>
      <c r="AY39" s="77" t="s">
        <v>120</v>
      </c>
      <c r="AZ39" s="77">
        <v>420322</v>
      </c>
      <c r="BA39" s="77" t="s">
        <v>120</v>
      </c>
      <c r="BB39" s="77">
        <v>432498</v>
      </c>
      <c r="BC39" s="77" t="s">
        <v>120</v>
      </c>
      <c r="BD39" s="77">
        <v>460284</v>
      </c>
      <c r="BE39" s="77" t="s">
        <v>120</v>
      </c>
      <c r="BF39" s="77">
        <v>479913</v>
      </c>
      <c r="BG39" s="77" t="s">
        <v>120</v>
      </c>
      <c r="BH39" s="77">
        <v>498740</v>
      </c>
      <c r="BI39" s="77" t="s">
        <v>120</v>
      </c>
      <c r="BJ39" s="77">
        <v>528109</v>
      </c>
      <c r="BK39" s="77" t="s">
        <v>120</v>
      </c>
      <c r="BL39" s="77">
        <v>539172</v>
      </c>
      <c r="BM39" s="77" t="s">
        <v>120</v>
      </c>
      <c r="BN39" s="77">
        <v>541944</v>
      </c>
      <c r="BO39" s="77" t="s">
        <v>120</v>
      </c>
      <c r="BP39" s="77">
        <v>556251</v>
      </c>
      <c r="BQ39" s="77" t="s">
        <v>120</v>
      </c>
      <c r="BR39" s="77">
        <v>564439</v>
      </c>
      <c r="BS39" s="77" t="s">
        <v>120</v>
      </c>
      <c r="BT39" s="77">
        <v>586207</v>
      </c>
      <c r="BU39" s="77" t="s">
        <v>120</v>
      </c>
      <c r="BV39" s="77">
        <v>617883</v>
      </c>
      <c r="BW39" s="77" t="s">
        <v>120</v>
      </c>
      <c r="BX39" s="77">
        <v>635198</v>
      </c>
      <c r="BY39" s="77" t="s">
        <v>120</v>
      </c>
      <c r="BZ39" s="77">
        <v>651960</v>
      </c>
      <c r="CA39" s="77" t="s">
        <v>120</v>
      </c>
      <c r="CB39" s="77">
        <v>630272</v>
      </c>
      <c r="CC39" s="77" t="s">
        <v>120</v>
      </c>
      <c r="CD39" s="77">
        <v>602696</v>
      </c>
      <c r="CE39" s="77" t="s">
        <v>120</v>
      </c>
      <c r="CF39" s="77">
        <v>613518</v>
      </c>
      <c r="CG39" s="77" t="s">
        <v>120</v>
      </c>
      <c r="CH39" s="77">
        <v>610140</v>
      </c>
      <c r="CI39" s="77" t="s">
        <v>120</v>
      </c>
      <c r="CJ39" s="77">
        <v>593441</v>
      </c>
      <c r="CK39" s="77" t="s">
        <v>120</v>
      </c>
      <c r="CL39" s="77">
        <v>589036</v>
      </c>
      <c r="CM39" s="77" t="s">
        <v>120</v>
      </c>
      <c r="CN39" s="77">
        <v>591400</v>
      </c>
      <c r="CO39" s="77" t="s">
        <v>120</v>
      </c>
      <c r="CP39" s="77">
        <v>571206</v>
      </c>
      <c r="CQ39" s="77" t="s">
        <v>120</v>
      </c>
      <c r="CR39" s="77">
        <v>550198</v>
      </c>
      <c r="CS39" s="77" t="s">
        <v>120</v>
      </c>
      <c r="CT39" s="77">
        <v>528257</v>
      </c>
      <c r="CU39" s="77" t="s">
        <v>120</v>
      </c>
      <c r="CV39" s="77">
        <v>508387</v>
      </c>
      <c r="CW39" s="77" t="s">
        <v>120</v>
      </c>
      <c r="CX39" s="77">
        <v>487208</v>
      </c>
      <c r="CY39" s="77" t="s">
        <v>120</v>
      </c>
      <c r="CZ39" s="77">
        <v>471205</v>
      </c>
      <c r="DA39" s="77" t="s">
        <v>120</v>
      </c>
      <c r="DB39" s="77">
        <v>453241</v>
      </c>
      <c r="DC39" s="77" t="s">
        <v>120</v>
      </c>
      <c r="DD39" s="77">
        <v>444067</v>
      </c>
      <c r="DE39" s="77" t="s">
        <v>120</v>
      </c>
      <c r="DF39" s="77">
        <v>438835</v>
      </c>
      <c r="DG39" s="77" t="s">
        <v>120</v>
      </c>
      <c r="DH39" s="77">
        <v>439847</v>
      </c>
      <c r="DI39" s="77" t="s">
        <v>120</v>
      </c>
      <c r="DJ39" s="77">
        <v>443385</v>
      </c>
      <c r="DK39" s="77" t="s">
        <v>120</v>
      </c>
      <c r="DL39" s="77">
        <v>451886</v>
      </c>
      <c r="DM39" s="77" t="s">
        <v>120</v>
      </c>
      <c r="DN39" s="77">
        <v>459666</v>
      </c>
      <c r="DO39" s="77" t="s">
        <v>120</v>
      </c>
      <c r="DP39" s="77">
        <v>461583</v>
      </c>
      <c r="DQ39" s="77" t="s">
        <v>120</v>
      </c>
      <c r="DR39" s="77">
        <v>475833</v>
      </c>
      <c r="DS39" s="77" t="s">
        <v>120</v>
      </c>
      <c r="DT39" s="77">
        <v>499635</v>
      </c>
      <c r="DU39" s="77" t="s">
        <v>120</v>
      </c>
      <c r="DV39" s="77">
        <v>528399</v>
      </c>
      <c r="DW39" s="77" t="s">
        <v>120</v>
      </c>
      <c r="DX39" s="77">
        <v>542522</v>
      </c>
      <c r="DY39" s="77" t="s">
        <v>120</v>
      </c>
      <c r="DZ39" s="77">
        <v>546272</v>
      </c>
      <c r="EA39" s="77" t="s">
        <v>120</v>
      </c>
      <c r="EB39" s="77">
        <v>536858</v>
      </c>
      <c r="EC39" s="77" t="s">
        <v>120</v>
      </c>
      <c r="ED39" s="77">
        <v>535421</v>
      </c>
      <c r="EE39" s="77" t="s">
        <v>120</v>
      </c>
      <c r="EF39" s="77">
        <v>507972</v>
      </c>
      <c r="EG39" s="77" t="s">
        <v>120</v>
      </c>
      <c r="EH39" s="77">
        <v>497547</v>
      </c>
      <c r="EI39" s="77" t="s">
        <v>120</v>
      </c>
      <c r="EJ39" s="77">
        <v>481824</v>
      </c>
      <c r="EK39" s="77" t="s">
        <v>120</v>
      </c>
      <c r="EL39" s="77">
        <v>466024</v>
      </c>
      <c r="EM39" s="77" t="s">
        <v>120</v>
      </c>
      <c r="EN39" s="77">
        <v>437968</v>
      </c>
      <c r="EO39" s="77" t="s">
        <v>120</v>
      </c>
      <c r="EP39" s="77">
        <v>410218</v>
      </c>
      <c r="EQ39" s="77" t="s">
        <v>120</v>
      </c>
      <c r="ER39" s="77">
        <v>390054</v>
      </c>
      <c r="ES39" s="77" t="s">
        <v>120</v>
      </c>
      <c r="ET39" s="77">
        <v>355837</v>
      </c>
      <c r="EU39" s="77" t="s">
        <v>120</v>
      </c>
      <c r="EV39" s="77">
        <v>314871</v>
      </c>
      <c r="EW39" s="77" t="s">
        <v>120</v>
      </c>
      <c r="EX39" s="77">
        <v>219900</v>
      </c>
      <c r="EY39" s="77" t="s">
        <v>120</v>
      </c>
      <c r="EZ39" s="77">
        <v>211330</v>
      </c>
      <c r="FA39" s="77" t="s">
        <v>120</v>
      </c>
      <c r="FB39" s="77">
        <v>198569</v>
      </c>
      <c r="FC39" s="77" t="s">
        <v>120</v>
      </c>
      <c r="FD39" s="77">
        <v>187938</v>
      </c>
      <c r="FE39" s="77" t="s">
        <v>120</v>
      </c>
      <c r="FF39" s="77">
        <v>192396</v>
      </c>
      <c r="FG39" s="77" t="s">
        <v>120</v>
      </c>
      <c r="FH39" s="77">
        <v>192652</v>
      </c>
      <c r="FI39" s="77" t="s">
        <v>120</v>
      </c>
      <c r="FJ39" s="77">
        <v>183569</v>
      </c>
      <c r="FK39" s="77" t="s">
        <v>120</v>
      </c>
      <c r="FL39" s="77">
        <v>172406</v>
      </c>
      <c r="FM39" s="77" t="s">
        <v>120</v>
      </c>
      <c r="FN39" s="77">
        <v>162389</v>
      </c>
      <c r="FO39" s="77" t="s">
        <v>120</v>
      </c>
      <c r="FP39" s="77">
        <v>151871</v>
      </c>
      <c r="FQ39" s="77" t="s">
        <v>120</v>
      </c>
      <c r="FR39" s="77">
        <v>136119</v>
      </c>
      <c r="FS39" s="77" t="s">
        <v>120</v>
      </c>
      <c r="FT39" s="77">
        <v>119465</v>
      </c>
      <c r="FU39" s="77" t="s">
        <v>120</v>
      </c>
      <c r="FV39" s="77">
        <v>104229</v>
      </c>
      <c r="FW39" s="77" t="s">
        <v>120</v>
      </c>
      <c r="FX39" s="77">
        <v>94574</v>
      </c>
      <c r="FY39" s="77" t="s">
        <v>120</v>
      </c>
      <c r="FZ39" s="77">
        <v>81872</v>
      </c>
      <c r="GA39" s="77" t="s">
        <v>120</v>
      </c>
      <c r="GB39" s="77">
        <v>69780</v>
      </c>
      <c r="GC39" s="77" t="s">
        <v>120</v>
      </c>
      <c r="GD39" s="77">
        <v>54055</v>
      </c>
      <c r="GE39" s="77" t="s">
        <v>120</v>
      </c>
      <c r="GF39" s="77">
        <v>42613</v>
      </c>
      <c r="GG39" s="77" t="s">
        <v>120</v>
      </c>
      <c r="GH39" s="77">
        <v>31279</v>
      </c>
      <c r="GI39" s="77" t="s">
        <v>120</v>
      </c>
      <c r="GJ39" s="77">
        <v>23357</v>
      </c>
      <c r="GK39" s="77" t="s">
        <v>120</v>
      </c>
      <c r="GL39" s="77">
        <v>18523</v>
      </c>
      <c r="GM39" s="77" t="s">
        <v>120</v>
      </c>
      <c r="GN39" s="77">
        <v>12358</v>
      </c>
      <c r="GO39" s="77" t="s">
        <v>120</v>
      </c>
      <c r="GP39" s="77">
        <v>9053</v>
      </c>
      <c r="GQ39" s="77" t="s">
        <v>120</v>
      </c>
      <c r="GR39" s="77">
        <v>6170</v>
      </c>
      <c r="GS39" s="77" t="s">
        <v>120</v>
      </c>
      <c r="GT39" s="77">
        <v>3687</v>
      </c>
      <c r="GU39" s="77" t="s">
        <v>120</v>
      </c>
      <c r="GV39" s="77">
        <v>7232</v>
      </c>
      <c r="GW39" s="77" t="s">
        <v>120</v>
      </c>
      <c r="GX39" s="77">
        <v>0</v>
      </c>
      <c r="GY39" s="77" t="s">
        <v>120</v>
      </c>
      <c r="HA39" s="70" t="str">
        <f t="shared" si="0"/>
        <v>Poland</v>
      </c>
      <c r="HB39" s="94">
        <f t="shared" si="1"/>
        <v>30204476</v>
      </c>
      <c r="HC39" s="94">
        <f t="shared" si="2"/>
        <v>1905322</v>
      </c>
    </row>
    <row r="40" spans="1:211" x14ac:dyDescent="0.25">
      <c r="A40" s="75" t="s">
        <v>250</v>
      </c>
      <c r="B40" s="76">
        <v>10298252</v>
      </c>
      <c r="C40" s="76" t="s">
        <v>120</v>
      </c>
      <c r="D40" s="76">
        <v>84603</v>
      </c>
      <c r="E40" s="76" t="s">
        <v>120</v>
      </c>
      <c r="F40" s="76">
        <v>87256</v>
      </c>
      <c r="G40" s="76" t="s">
        <v>120</v>
      </c>
      <c r="H40" s="76">
        <v>87913</v>
      </c>
      <c r="I40" s="76" t="s">
        <v>120</v>
      </c>
      <c r="J40" s="76">
        <v>87566</v>
      </c>
      <c r="K40" s="76" t="s">
        <v>120</v>
      </c>
      <c r="L40" s="76">
        <v>88696</v>
      </c>
      <c r="M40" s="76" t="s">
        <v>120</v>
      </c>
      <c r="N40" s="76">
        <v>87368</v>
      </c>
      <c r="O40" s="76" t="s">
        <v>120</v>
      </c>
      <c r="P40" s="76">
        <v>84192</v>
      </c>
      <c r="Q40" s="76" t="s">
        <v>120</v>
      </c>
      <c r="R40" s="76">
        <v>84547</v>
      </c>
      <c r="S40" s="76" t="s">
        <v>120</v>
      </c>
      <c r="T40" s="76">
        <v>91323</v>
      </c>
      <c r="U40" s="76" t="s">
        <v>120</v>
      </c>
      <c r="V40" s="76">
        <v>97276</v>
      </c>
      <c r="W40" s="76" t="s">
        <v>120</v>
      </c>
      <c r="X40" s="76">
        <v>101022</v>
      </c>
      <c r="Y40" s="76" t="s">
        <v>120</v>
      </c>
      <c r="Z40" s="76">
        <v>97436</v>
      </c>
      <c r="AA40" s="76" t="s">
        <v>120</v>
      </c>
      <c r="AB40" s="76">
        <v>101465</v>
      </c>
      <c r="AC40" s="76" t="s">
        <v>120</v>
      </c>
      <c r="AD40" s="76">
        <v>99608</v>
      </c>
      <c r="AE40" s="76" t="s">
        <v>120</v>
      </c>
      <c r="AF40" s="76">
        <v>102357</v>
      </c>
      <c r="AG40" s="76" t="s">
        <v>120</v>
      </c>
      <c r="AH40" s="76">
        <v>106443</v>
      </c>
      <c r="AI40" s="76" t="s">
        <v>120</v>
      </c>
      <c r="AJ40" s="76">
        <v>104949</v>
      </c>
      <c r="AK40" s="76" t="s">
        <v>120</v>
      </c>
      <c r="AL40" s="76">
        <v>107667</v>
      </c>
      <c r="AM40" s="76" t="s">
        <v>120</v>
      </c>
      <c r="AN40" s="76">
        <v>108781</v>
      </c>
      <c r="AO40" s="76" t="s">
        <v>120</v>
      </c>
      <c r="AP40" s="76">
        <v>108601</v>
      </c>
      <c r="AQ40" s="76" t="s">
        <v>120</v>
      </c>
      <c r="AR40" s="76">
        <v>117773</v>
      </c>
      <c r="AS40" s="76" t="s">
        <v>120</v>
      </c>
      <c r="AT40" s="76">
        <v>115111</v>
      </c>
      <c r="AU40" s="76" t="s">
        <v>120</v>
      </c>
      <c r="AV40" s="76">
        <v>111473</v>
      </c>
      <c r="AW40" s="76" t="s">
        <v>120</v>
      </c>
      <c r="AX40" s="76">
        <v>110541</v>
      </c>
      <c r="AY40" s="76" t="s">
        <v>120</v>
      </c>
      <c r="AZ40" s="76">
        <v>108895</v>
      </c>
      <c r="BA40" s="76" t="s">
        <v>120</v>
      </c>
      <c r="BB40" s="76">
        <v>107330</v>
      </c>
      <c r="BC40" s="76" t="s">
        <v>120</v>
      </c>
      <c r="BD40" s="76">
        <v>106414</v>
      </c>
      <c r="BE40" s="76" t="s">
        <v>120</v>
      </c>
      <c r="BF40" s="76">
        <v>110328</v>
      </c>
      <c r="BG40" s="76" t="s">
        <v>120</v>
      </c>
      <c r="BH40" s="76">
        <v>110890</v>
      </c>
      <c r="BI40" s="76" t="s">
        <v>120</v>
      </c>
      <c r="BJ40" s="76">
        <v>112631</v>
      </c>
      <c r="BK40" s="76" t="s">
        <v>120</v>
      </c>
      <c r="BL40" s="76">
        <v>112573</v>
      </c>
      <c r="BM40" s="76" t="s">
        <v>120</v>
      </c>
      <c r="BN40" s="76">
        <v>111641</v>
      </c>
      <c r="BO40" s="76" t="s">
        <v>120</v>
      </c>
      <c r="BP40" s="76">
        <v>113286</v>
      </c>
      <c r="BQ40" s="76" t="s">
        <v>120</v>
      </c>
      <c r="BR40" s="76">
        <v>113417</v>
      </c>
      <c r="BS40" s="76" t="s">
        <v>120</v>
      </c>
      <c r="BT40" s="76">
        <v>115335</v>
      </c>
      <c r="BU40" s="76" t="s">
        <v>120</v>
      </c>
      <c r="BV40" s="76">
        <v>118536</v>
      </c>
      <c r="BW40" s="76" t="s">
        <v>120</v>
      </c>
      <c r="BX40" s="76">
        <v>127062</v>
      </c>
      <c r="BY40" s="76" t="s">
        <v>120</v>
      </c>
      <c r="BZ40" s="76">
        <v>130090</v>
      </c>
      <c r="CA40" s="76" t="s">
        <v>120</v>
      </c>
      <c r="CB40" s="76">
        <v>136568</v>
      </c>
      <c r="CC40" s="76" t="s">
        <v>120</v>
      </c>
      <c r="CD40" s="76">
        <v>137969</v>
      </c>
      <c r="CE40" s="76" t="s">
        <v>120</v>
      </c>
      <c r="CF40" s="76">
        <v>144490</v>
      </c>
      <c r="CG40" s="76" t="s">
        <v>120</v>
      </c>
      <c r="CH40" s="76">
        <v>144521</v>
      </c>
      <c r="CI40" s="76" t="s">
        <v>120</v>
      </c>
      <c r="CJ40" s="76">
        <v>148988</v>
      </c>
      <c r="CK40" s="76" t="s">
        <v>120</v>
      </c>
      <c r="CL40" s="76">
        <v>161470</v>
      </c>
      <c r="CM40" s="76" t="s">
        <v>120</v>
      </c>
      <c r="CN40" s="76">
        <v>165204</v>
      </c>
      <c r="CO40" s="76" t="s">
        <v>120</v>
      </c>
      <c r="CP40" s="76">
        <v>165565</v>
      </c>
      <c r="CQ40" s="76" t="s">
        <v>120</v>
      </c>
      <c r="CR40" s="76">
        <v>163025</v>
      </c>
      <c r="CS40" s="76" t="s">
        <v>120</v>
      </c>
      <c r="CT40" s="76">
        <v>158349</v>
      </c>
      <c r="CU40" s="76" t="s">
        <v>120</v>
      </c>
      <c r="CV40" s="76">
        <v>158724</v>
      </c>
      <c r="CW40" s="76" t="s">
        <v>120</v>
      </c>
      <c r="CX40" s="76">
        <v>157155</v>
      </c>
      <c r="CY40" s="76" t="s">
        <v>120</v>
      </c>
      <c r="CZ40" s="76">
        <v>152225</v>
      </c>
      <c r="DA40" s="76" t="s">
        <v>120</v>
      </c>
      <c r="DB40" s="76">
        <v>148521</v>
      </c>
      <c r="DC40" s="76" t="s">
        <v>120</v>
      </c>
      <c r="DD40" s="76">
        <v>147533</v>
      </c>
      <c r="DE40" s="76" t="s">
        <v>120</v>
      </c>
      <c r="DF40" s="76">
        <v>147464</v>
      </c>
      <c r="DG40" s="76" t="s">
        <v>120</v>
      </c>
      <c r="DH40" s="76">
        <v>149278</v>
      </c>
      <c r="DI40" s="76" t="s">
        <v>120</v>
      </c>
      <c r="DJ40" s="76">
        <v>150333</v>
      </c>
      <c r="DK40" s="76" t="s">
        <v>120</v>
      </c>
      <c r="DL40" s="76">
        <v>151543</v>
      </c>
      <c r="DM40" s="76" t="s">
        <v>120</v>
      </c>
      <c r="DN40" s="76">
        <v>147664</v>
      </c>
      <c r="DO40" s="76" t="s">
        <v>120</v>
      </c>
      <c r="DP40" s="76">
        <v>147051</v>
      </c>
      <c r="DQ40" s="76" t="s">
        <v>120</v>
      </c>
      <c r="DR40" s="76">
        <v>146138</v>
      </c>
      <c r="DS40" s="76" t="s">
        <v>120</v>
      </c>
      <c r="DT40" s="76">
        <v>145054</v>
      </c>
      <c r="DU40" s="76" t="s">
        <v>120</v>
      </c>
      <c r="DV40" s="76">
        <v>137941</v>
      </c>
      <c r="DW40" s="76" t="s">
        <v>120</v>
      </c>
      <c r="DX40" s="76">
        <v>137449</v>
      </c>
      <c r="DY40" s="76" t="s">
        <v>120</v>
      </c>
      <c r="DZ40" s="76">
        <v>135226</v>
      </c>
      <c r="EA40" s="76" t="s">
        <v>120</v>
      </c>
      <c r="EB40" s="76">
        <v>130761</v>
      </c>
      <c r="EC40" s="76" t="s">
        <v>120</v>
      </c>
      <c r="ED40" s="76">
        <v>131364</v>
      </c>
      <c r="EE40" s="76" t="s">
        <v>120</v>
      </c>
      <c r="EF40" s="76">
        <v>126474</v>
      </c>
      <c r="EG40" s="76" t="s">
        <v>120</v>
      </c>
      <c r="EH40" s="76">
        <v>122602</v>
      </c>
      <c r="EI40" s="76" t="s">
        <v>120</v>
      </c>
      <c r="EJ40" s="76">
        <v>124342</v>
      </c>
      <c r="EK40" s="76" t="s">
        <v>120</v>
      </c>
      <c r="EL40" s="76">
        <v>123059</v>
      </c>
      <c r="EM40" s="76" t="s">
        <v>120</v>
      </c>
      <c r="EN40" s="76">
        <v>119986</v>
      </c>
      <c r="EO40" s="76" t="s">
        <v>120</v>
      </c>
      <c r="EP40" s="76">
        <v>115348</v>
      </c>
      <c r="EQ40" s="76" t="s">
        <v>120</v>
      </c>
      <c r="ER40" s="76">
        <v>116561</v>
      </c>
      <c r="ES40" s="76" t="s">
        <v>120</v>
      </c>
      <c r="ET40" s="76">
        <v>103254</v>
      </c>
      <c r="EU40" s="76" t="s">
        <v>120</v>
      </c>
      <c r="EV40" s="76">
        <v>101123</v>
      </c>
      <c r="EW40" s="76" t="s">
        <v>120</v>
      </c>
      <c r="EX40" s="76">
        <v>102895</v>
      </c>
      <c r="EY40" s="76" t="s">
        <v>120</v>
      </c>
      <c r="EZ40" s="76">
        <v>94278</v>
      </c>
      <c r="FA40" s="76" t="s">
        <v>120</v>
      </c>
      <c r="FB40" s="76">
        <v>88326</v>
      </c>
      <c r="FC40" s="76" t="s">
        <v>120</v>
      </c>
      <c r="FD40" s="76">
        <v>80850</v>
      </c>
      <c r="FE40" s="76" t="s">
        <v>120</v>
      </c>
      <c r="FF40" s="76">
        <v>77596</v>
      </c>
      <c r="FG40" s="76" t="s">
        <v>120</v>
      </c>
      <c r="FH40" s="76">
        <v>76124</v>
      </c>
      <c r="FI40" s="76" t="s">
        <v>120</v>
      </c>
      <c r="FJ40" s="76">
        <v>73448</v>
      </c>
      <c r="FK40" s="76" t="s">
        <v>120</v>
      </c>
      <c r="FL40" s="76">
        <v>70402</v>
      </c>
      <c r="FM40" s="76" t="s">
        <v>120</v>
      </c>
      <c r="FN40" s="76">
        <v>64342</v>
      </c>
      <c r="FO40" s="76" t="s">
        <v>120</v>
      </c>
      <c r="FP40" s="76">
        <v>63752</v>
      </c>
      <c r="FQ40" s="76" t="s">
        <v>120</v>
      </c>
      <c r="FR40" s="76">
        <v>58734</v>
      </c>
      <c r="FS40" s="76" t="s">
        <v>120</v>
      </c>
      <c r="FT40" s="76">
        <v>49919</v>
      </c>
      <c r="FU40" s="76" t="s">
        <v>120</v>
      </c>
      <c r="FV40" s="76">
        <v>44986</v>
      </c>
      <c r="FW40" s="76" t="s">
        <v>120</v>
      </c>
      <c r="FX40" s="76">
        <v>39729</v>
      </c>
      <c r="FY40" s="76" t="s">
        <v>120</v>
      </c>
      <c r="FZ40" s="76">
        <v>35173</v>
      </c>
      <c r="GA40" s="76" t="s">
        <v>120</v>
      </c>
      <c r="GB40" s="76">
        <v>29508</v>
      </c>
      <c r="GC40" s="76" t="s">
        <v>120</v>
      </c>
      <c r="GD40" s="76">
        <v>18975</v>
      </c>
      <c r="GE40" s="76" t="s">
        <v>120</v>
      </c>
      <c r="GF40" s="76">
        <v>16510</v>
      </c>
      <c r="GG40" s="76" t="s">
        <v>120</v>
      </c>
      <c r="GH40" s="76">
        <v>12253</v>
      </c>
      <c r="GI40" s="76" t="s">
        <v>120</v>
      </c>
      <c r="GJ40" s="76">
        <v>9571</v>
      </c>
      <c r="GK40" s="76" t="s">
        <v>120</v>
      </c>
      <c r="GL40" s="76">
        <v>6589</v>
      </c>
      <c r="GM40" s="76" t="s">
        <v>120</v>
      </c>
      <c r="GN40" s="76">
        <v>3443</v>
      </c>
      <c r="GO40" s="76" t="s">
        <v>120</v>
      </c>
      <c r="GP40" s="76">
        <v>1246</v>
      </c>
      <c r="GQ40" s="76" t="s">
        <v>120</v>
      </c>
      <c r="GR40" s="76">
        <v>271</v>
      </c>
      <c r="GS40" s="76" t="s">
        <v>120</v>
      </c>
      <c r="GT40" s="76">
        <v>1590</v>
      </c>
      <c r="GU40" s="76" t="s">
        <v>120</v>
      </c>
      <c r="GV40" s="76">
        <v>5025</v>
      </c>
      <c r="GW40" s="76" t="s">
        <v>120</v>
      </c>
      <c r="GX40" s="76">
        <v>0</v>
      </c>
      <c r="GY40" s="76" t="s">
        <v>120</v>
      </c>
      <c r="HA40" s="70" t="str">
        <f t="shared" si="0"/>
        <v>Portugal</v>
      </c>
      <c r="HB40" s="94">
        <f t="shared" si="1"/>
        <v>8379183</v>
      </c>
      <c r="HC40" s="94">
        <f t="shared" si="2"/>
        <v>436034</v>
      </c>
    </row>
    <row r="41" spans="1:211" x14ac:dyDescent="0.25">
      <c r="A41" s="75" t="s">
        <v>251</v>
      </c>
      <c r="B41" s="77">
        <v>19201662</v>
      </c>
      <c r="C41" s="77" t="s">
        <v>120</v>
      </c>
      <c r="D41" s="77">
        <v>197401</v>
      </c>
      <c r="E41" s="77" t="s">
        <v>252</v>
      </c>
      <c r="F41" s="77">
        <v>205936</v>
      </c>
      <c r="G41" s="77" t="s">
        <v>252</v>
      </c>
      <c r="H41" s="77">
        <v>206869</v>
      </c>
      <c r="I41" s="77" t="s">
        <v>252</v>
      </c>
      <c r="J41" s="77">
        <v>203676</v>
      </c>
      <c r="K41" s="77" t="s">
        <v>252</v>
      </c>
      <c r="L41" s="77">
        <v>201352</v>
      </c>
      <c r="M41" s="77" t="s">
        <v>252</v>
      </c>
      <c r="N41" s="77">
        <v>197093</v>
      </c>
      <c r="O41" s="77" t="s">
        <v>252</v>
      </c>
      <c r="P41" s="77">
        <v>197088</v>
      </c>
      <c r="Q41" s="77" t="s">
        <v>252</v>
      </c>
      <c r="R41" s="77">
        <v>194787</v>
      </c>
      <c r="S41" s="77" t="s">
        <v>252</v>
      </c>
      <c r="T41" s="77">
        <v>182052</v>
      </c>
      <c r="U41" s="77" t="s">
        <v>252</v>
      </c>
      <c r="V41" s="77">
        <v>185569</v>
      </c>
      <c r="W41" s="77" t="s">
        <v>252</v>
      </c>
      <c r="X41" s="77">
        <v>206545</v>
      </c>
      <c r="Y41" s="77" t="s">
        <v>252</v>
      </c>
      <c r="Z41" s="77">
        <v>214532</v>
      </c>
      <c r="AA41" s="77" t="s">
        <v>252</v>
      </c>
      <c r="AB41" s="77">
        <v>214580</v>
      </c>
      <c r="AC41" s="77" t="s">
        <v>252</v>
      </c>
      <c r="AD41" s="77">
        <v>209336</v>
      </c>
      <c r="AE41" s="77" t="s">
        <v>252</v>
      </c>
      <c r="AF41" s="77">
        <v>210127</v>
      </c>
      <c r="AG41" s="77" t="s">
        <v>252</v>
      </c>
      <c r="AH41" s="77">
        <v>213014</v>
      </c>
      <c r="AI41" s="77" t="s">
        <v>252</v>
      </c>
      <c r="AJ41" s="77">
        <v>205867</v>
      </c>
      <c r="AK41" s="77" t="s">
        <v>252</v>
      </c>
      <c r="AL41" s="77">
        <v>205507</v>
      </c>
      <c r="AM41" s="77" t="s">
        <v>252</v>
      </c>
      <c r="AN41" s="77">
        <v>200959</v>
      </c>
      <c r="AO41" s="77" t="s">
        <v>252</v>
      </c>
      <c r="AP41" s="77">
        <v>201598</v>
      </c>
      <c r="AQ41" s="77" t="s">
        <v>252</v>
      </c>
      <c r="AR41" s="77">
        <v>207881</v>
      </c>
      <c r="AS41" s="77" t="s">
        <v>252</v>
      </c>
      <c r="AT41" s="77">
        <v>202847</v>
      </c>
      <c r="AU41" s="77" t="s">
        <v>252</v>
      </c>
      <c r="AV41" s="77">
        <v>202062</v>
      </c>
      <c r="AW41" s="77" t="s">
        <v>252</v>
      </c>
      <c r="AX41" s="77">
        <v>199787</v>
      </c>
      <c r="AY41" s="77" t="s">
        <v>252</v>
      </c>
      <c r="AZ41" s="77">
        <v>192648</v>
      </c>
      <c r="BA41" s="77" t="s">
        <v>252</v>
      </c>
      <c r="BB41" s="77">
        <v>193875</v>
      </c>
      <c r="BC41" s="77" t="s">
        <v>252</v>
      </c>
      <c r="BD41" s="77">
        <v>202792</v>
      </c>
      <c r="BE41" s="77" t="s">
        <v>252</v>
      </c>
      <c r="BF41" s="77">
        <v>197826</v>
      </c>
      <c r="BG41" s="77" t="s">
        <v>252</v>
      </c>
      <c r="BH41" s="77">
        <v>202210</v>
      </c>
      <c r="BI41" s="77" t="s">
        <v>252</v>
      </c>
      <c r="BJ41" s="77">
        <v>211010</v>
      </c>
      <c r="BK41" s="77" t="s">
        <v>252</v>
      </c>
      <c r="BL41" s="77">
        <v>233498</v>
      </c>
      <c r="BM41" s="77" t="s">
        <v>252</v>
      </c>
      <c r="BN41" s="77">
        <v>270759</v>
      </c>
      <c r="BO41" s="77" t="s">
        <v>252</v>
      </c>
      <c r="BP41" s="77">
        <v>277312</v>
      </c>
      <c r="BQ41" s="77" t="s">
        <v>252</v>
      </c>
      <c r="BR41" s="77">
        <v>279480</v>
      </c>
      <c r="BS41" s="77" t="s">
        <v>252</v>
      </c>
      <c r="BT41" s="77">
        <v>273322</v>
      </c>
      <c r="BU41" s="77" t="s">
        <v>252</v>
      </c>
      <c r="BV41" s="77">
        <v>264472</v>
      </c>
      <c r="BW41" s="77" t="s">
        <v>252</v>
      </c>
      <c r="BX41" s="77">
        <v>259249</v>
      </c>
      <c r="BY41" s="77" t="s">
        <v>252</v>
      </c>
      <c r="BZ41" s="77">
        <v>236802</v>
      </c>
      <c r="CA41" s="77" t="s">
        <v>252</v>
      </c>
      <c r="CB41" s="77">
        <v>252705</v>
      </c>
      <c r="CC41" s="77" t="s">
        <v>252</v>
      </c>
      <c r="CD41" s="77">
        <v>278492</v>
      </c>
      <c r="CE41" s="77" t="s">
        <v>252</v>
      </c>
      <c r="CF41" s="77">
        <v>292344</v>
      </c>
      <c r="CG41" s="77" t="s">
        <v>252</v>
      </c>
      <c r="CH41" s="77">
        <v>299387</v>
      </c>
      <c r="CI41" s="77" t="s">
        <v>252</v>
      </c>
      <c r="CJ41" s="77">
        <v>303703</v>
      </c>
      <c r="CK41" s="77" t="s">
        <v>252</v>
      </c>
      <c r="CL41" s="77">
        <v>311576</v>
      </c>
      <c r="CM41" s="77" t="s">
        <v>252</v>
      </c>
      <c r="CN41" s="77">
        <v>306565</v>
      </c>
      <c r="CO41" s="77" t="s">
        <v>252</v>
      </c>
      <c r="CP41" s="77">
        <v>308026</v>
      </c>
      <c r="CQ41" s="77" t="s">
        <v>252</v>
      </c>
      <c r="CR41" s="77">
        <v>314946</v>
      </c>
      <c r="CS41" s="77" t="s">
        <v>252</v>
      </c>
      <c r="CT41" s="77">
        <v>278810</v>
      </c>
      <c r="CU41" s="77" t="s">
        <v>252</v>
      </c>
      <c r="CV41" s="77">
        <v>283732</v>
      </c>
      <c r="CW41" s="77" t="s">
        <v>252</v>
      </c>
      <c r="CX41" s="77">
        <v>288671</v>
      </c>
      <c r="CY41" s="77" t="s">
        <v>252</v>
      </c>
      <c r="CZ41" s="77">
        <v>305958</v>
      </c>
      <c r="DA41" s="77" t="s">
        <v>252</v>
      </c>
      <c r="DB41" s="77">
        <v>329098</v>
      </c>
      <c r="DC41" s="77" t="s">
        <v>252</v>
      </c>
      <c r="DD41" s="77">
        <v>367369</v>
      </c>
      <c r="DE41" s="77" t="s">
        <v>252</v>
      </c>
      <c r="DF41" s="77">
        <v>377317</v>
      </c>
      <c r="DG41" s="77" t="s">
        <v>252</v>
      </c>
      <c r="DH41" s="77">
        <v>194137</v>
      </c>
      <c r="DI41" s="77" t="s">
        <v>252</v>
      </c>
      <c r="DJ41" s="77">
        <v>196932</v>
      </c>
      <c r="DK41" s="77" t="s">
        <v>252</v>
      </c>
      <c r="DL41" s="77">
        <v>199489</v>
      </c>
      <c r="DM41" s="77" t="s">
        <v>252</v>
      </c>
      <c r="DN41" s="77">
        <v>200526</v>
      </c>
      <c r="DO41" s="77" t="s">
        <v>252</v>
      </c>
      <c r="DP41" s="77">
        <v>202292</v>
      </c>
      <c r="DQ41" s="77" t="s">
        <v>252</v>
      </c>
      <c r="DR41" s="77">
        <v>214733</v>
      </c>
      <c r="DS41" s="77" t="s">
        <v>252</v>
      </c>
      <c r="DT41" s="77">
        <v>228580</v>
      </c>
      <c r="DU41" s="77" t="s">
        <v>252</v>
      </c>
      <c r="DV41" s="77">
        <v>236133</v>
      </c>
      <c r="DW41" s="77" t="s">
        <v>252</v>
      </c>
      <c r="DX41" s="77">
        <v>246712</v>
      </c>
      <c r="DY41" s="77" t="s">
        <v>252</v>
      </c>
      <c r="DZ41" s="77">
        <v>254227</v>
      </c>
      <c r="EA41" s="77" t="s">
        <v>252</v>
      </c>
      <c r="EB41" s="77">
        <v>262486</v>
      </c>
      <c r="EC41" s="77" t="s">
        <v>252</v>
      </c>
      <c r="ED41" s="77">
        <v>270055</v>
      </c>
      <c r="EE41" s="77" t="s">
        <v>252</v>
      </c>
      <c r="EF41" s="77">
        <v>254083</v>
      </c>
      <c r="EG41" s="77" t="s">
        <v>252</v>
      </c>
      <c r="EH41" s="77">
        <v>232324</v>
      </c>
      <c r="EI41" s="77" t="s">
        <v>252</v>
      </c>
      <c r="EJ41" s="77">
        <v>232318</v>
      </c>
      <c r="EK41" s="77" t="s">
        <v>252</v>
      </c>
      <c r="EL41" s="77">
        <v>224630</v>
      </c>
      <c r="EM41" s="77" t="s">
        <v>252</v>
      </c>
      <c r="EN41" s="77">
        <v>224044</v>
      </c>
      <c r="EO41" s="77" t="s">
        <v>252</v>
      </c>
      <c r="EP41" s="77">
        <v>229061</v>
      </c>
      <c r="EQ41" s="77" t="s">
        <v>252</v>
      </c>
      <c r="ER41" s="77">
        <v>184611</v>
      </c>
      <c r="ES41" s="77" t="s">
        <v>252</v>
      </c>
      <c r="ET41" s="77">
        <v>162311</v>
      </c>
      <c r="EU41" s="77" t="s">
        <v>252</v>
      </c>
      <c r="EV41" s="77">
        <v>160790</v>
      </c>
      <c r="EW41" s="77" t="s">
        <v>252</v>
      </c>
      <c r="EX41" s="77">
        <v>122768</v>
      </c>
      <c r="EY41" s="77" t="s">
        <v>252</v>
      </c>
      <c r="EZ41" s="77">
        <v>136992</v>
      </c>
      <c r="FA41" s="77" t="s">
        <v>252</v>
      </c>
      <c r="FB41" s="77">
        <v>116573</v>
      </c>
      <c r="FC41" s="77" t="s">
        <v>252</v>
      </c>
      <c r="FD41" s="77">
        <v>114407</v>
      </c>
      <c r="FE41" s="77" t="s">
        <v>252</v>
      </c>
      <c r="FF41" s="77">
        <v>114745</v>
      </c>
      <c r="FG41" s="77" t="s">
        <v>252</v>
      </c>
      <c r="FH41" s="77">
        <v>112782</v>
      </c>
      <c r="FI41" s="77" t="s">
        <v>252</v>
      </c>
      <c r="FJ41" s="77">
        <v>113566</v>
      </c>
      <c r="FK41" s="77" t="s">
        <v>252</v>
      </c>
      <c r="FL41" s="77">
        <v>105101</v>
      </c>
      <c r="FM41" s="77" t="s">
        <v>252</v>
      </c>
      <c r="FN41" s="77">
        <v>95079</v>
      </c>
      <c r="FO41" s="77" t="s">
        <v>252</v>
      </c>
      <c r="FP41" s="77">
        <v>87509</v>
      </c>
      <c r="FQ41" s="77" t="s">
        <v>252</v>
      </c>
      <c r="FR41" s="77">
        <v>71048</v>
      </c>
      <c r="FS41" s="77" t="s">
        <v>252</v>
      </c>
      <c r="FT41" s="77">
        <v>62815</v>
      </c>
      <c r="FU41" s="77" t="s">
        <v>252</v>
      </c>
      <c r="FV41" s="77">
        <v>52013</v>
      </c>
      <c r="FW41" s="77" t="s">
        <v>252</v>
      </c>
      <c r="FX41" s="77">
        <v>50445</v>
      </c>
      <c r="FY41" s="77" t="s">
        <v>252</v>
      </c>
      <c r="FZ41" s="77">
        <v>36942</v>
      </c>
      <c r="GA41" s="77" t="s">
        <v>252</v>
      </c>
      <c r="GB41" s="77">
        <v>31934</v>
      </c>
      <c r="GC41" s="77" t="s">
        <v>252</v>
      </c>
      <c r="GD41" s="77">
        <v>24281</v>
      </c>
      <c r="GE41" s="77" t="s">
        <v>252</v>
      </c>
      <c r="GF41" s="77">
        <v>20448</v>
      </c>
      <c r="GG41" s="77" t="s">
        <v>252</v>
      </c>
      <c r="GH41" s="77">
        <v>14955</v>
      </c>
      <c r="GI41" s="77" t="s">
        <v>252</v>
      </c>
      <c r="GJ41" s="77">
        <v>11386</v>
      </c>
      <c r="GK41" s="77" t="s">
        <v>252</v>
      </c>
      <c r="GL41" s="77">
        <v>8878</v>
      </c>
      <c r="GM41" s="77" t="s">
        <v>252</v>
      </c>
      <c r="GN41" s="77">
        <v>6965</v>
      </c>
      <c r="GO41" s="77" t="s">
        <v>252</v>
      </c>
      <c r="GP41" s="77">
        <v>4986</v>
      </c>
      <c r="GQ41" s="77" t="s">
        <v>252</v>
      </c>
      <c r="GR41" s="77">
        <v>3697</v>
      </c>
      <c r="GS41" s="77" t="s">
        <v>252</v>
      </c>
      <c r="GT41" s="77">
        <v>3863</v>
      </c>
      <c r="GU41" s="77" t="s">
        <v>252</v>
      </c>
      <c r="GV41" s="77">
        <v>6591</v>
      </c>
      <c r="GW41" s="77" t="s">
        <v>252</v>
      </c>
      <c r="GX41" s="77">
        <v>0</v>
      </c>
      <c r="GY41" s="77" t="s">
        <v>120</v>
      </c>
      <c r="HA41" s="70" t="str">
        <f t="shared" si="0"/>
        <v>Romania</v>
      </c>
      <c r="HB41" s="94">
        <f t="shared" si="1"/>
        <v>15147774</v>
      </c>
      <c r="HC41" s="94">
        <f t="shared" si="2"/>
        <v>1015234</v>
      </c>
    </row>
    <row r="42" spans="1:211" x14ac:dyDescent="0.25">
      <c r="A42" s="75" t="s">
        <v>60</v>
      </c>
      <c r="B42" s="76">
        <v>2108977</v>
      </c>
      <c r="C42" s="76" t="s">
        <v>120</v>
      </c>
      <c r="D42" s="76">
        <v>18734</v>
      </c>
      <c r="E42" s="76" t="s">
        <v>120</v>
      </c>
      <c r="F42" s="76">
        <v>19480</v>
      </c>
      <c r="G42" s="76" t="s">
        <v>120</v>
      </c>
      <c r="H42" s="76">
        <v>19847</v>
      </c>
      <c r="I42" s="76" t="s">
        <v>120</v>
      </c>
      <c r="J42" s="76">
        <v>20560</v>
      </c>
      <c r="K42" s="76" t="s">
        <v>120</v>
      </c>
      <c r="L42" s="76">
        <v>20728</v>
      </c>
      <c r="M42" s="76" t="s">
        <v>120</v>
      </c>
      <c r="N42" s="76">
        <v>20942</v>
      </c>
      <c r="O42" s="76" t="s">
        <v>120</v>
      </c>
      <c r="P42" s="76">
        <v>21508</v>
      </c>
      <c r="Q42" s="76" t="s">
        <v>120</v>
      </c>
      <c r="R42" s="76">
        <v>21486</v>
      </c>
      <c r="S42" s="76" t="s">
        <v>120</v>
      </c>
      <c r="T42" s="76">
        <v>22486</v>
      </c>
      <c r="U42" s="76" t="s">
        <v>120</v>
      </c>
      <c r="V42" s="76">
        <v>22500</v>
      </c>
      <c r="W42" s="76" t="s">
        <v>120</v>
      </c>
      <c r="X42" s="76">
        <v>23109</v>
      </c>
      <c r="Y42" s="76" t="s">
        <v>120</v>
      </c>
      <c r="Z42" s="76">
        <v>22552</v>
      </c>
      <c r="AA42" s="76" t="s">
        <v>120</v>
      </c>
      <c r="AB42" s="76">
        <v>22774</v>
      </c>
      <c r="AC42" s="76" t="s">
        <v>120</v>
      </c>
      <c r="AD42" s="76">
        <v>20993</v>
      </c>
      <c r="AE42" s="76" t="s">
        <v>120</v>
      </c>
      <c r="AF42" s="76">
        <v>20032</v>
      </c>
      <c r="AG42" s="76" t="s">
        <v>120</v>
      </c>
      <c r="AH42" s="76">
        <v>19151</v>
      </c>
      <c r="AI42" s="76" t="s">
        <v>120</v>
      </c>
      <c r="AJ42" s="76">
        <v>19028</v>
      </c>
      <c r="AK42" s="76" t="s">
        <v>120</v>
      </c>
      <c r="AL42" s="76">
        <v>18300</v>
      </c>
      <c r="AM42" s="76" t="s">
        <v>120</v>
      </c>
      <c r="AN42" s="76">
        <v>18653</v>
      </c>
      <c r="AO42" s="76" t="s">
        <v>120</v>
      </c>
      <c r="AP42" s="76">
        <v>18815</v>
      </c>
      <c r="AQ42" s="76" t="s">
        <v>120</v>
      </c>
      <c r="AR42" s="76">
        <v>20278</v>
      </c>
      <c r="AS42" s="76" t="s">
        <v>120</v>
      </c>
      <c r="AT42" s="76">
        <v>19786</v>
      </c>
      <c r="AU42" s="76" t="s">
        <v>120</v>
      </c>
      <c r="AV42" s="76">
        <v>20433</v>
      </c>
      <c r="AW42" s="76" t="s">
        <v>120</v>
      </c>
      <c r="AX42" s="76">
        <v>21240</v>
      </c>
      <c r="AY42" s="76" t="s">
        <v>120</v>
      </c>
      <c r="AZ42" s="76">
        <v>21921</v>
      </c>
      <c r="BA42" s="76" t="s">
        <v>120</v>
      </c>
      <c r="BB42" s="76">
        <v>21859</v>
      </c>
      <c r="BC42" s="76" t="s">
        <v>120</v>
      </c>
      <c r="BD42" s="76">
        <v>22160</v>
      </c>
      <c r="BE42" s="76" t="s">
        <v>120</v>
      </c>
      <c r="BF42" s="76">
        <v>22379</v>
      </c>
      <c r="BG42" s="76" t="s">
        <v>120</v>
      </c>
      <c r="BH42" s="76">
        <v>22496</v>
      </c>
      <c r="BI42" s="76" t="s">
        <v>120</v>
      </c>
      <c r="BJ42" s="76">
        <v>24111</v>
      </c>
      <c r="BK42" s="76" t="s">
        <v>120</v>
      </c>
      <c r="BL42" s="76">
        <v>24585</v>
      </c>
      <c r="BM42" s="76" t="s">
        <v>120</v>
      </c>
      <c r="BN42" s="76">
        <v>25614</v>
      </c>
      <c r="BO42" s="76" t="s">
        <v>120</v>
      </c>
      <c r="BP42" s="76">
        <v>27706</v>
      </c>
      <c r="BQ42" s="76" t="s">
        <v>120</v>
      </c>
      <c r="BR42" s="76">
        <v>28147</v>
      </c>
      <c r="BS42" s="76" t="s">
        <v>120</v>
      </c>
      <c r="BT42" s="76">
        <v>27590</v>
      </c>
      <c r="BU42" s="76" t="s">
        <v>120</v>
      </c>
      <c r="BV42" s="76">
        <v>28639</v>
      </c>
      <c r="BW42" s="76" t="s">
        <v>120</v>
      </c>
      <c r="BX42" s="76">
        <v>29195</v>
      </c>
      <c r="BY42" s="76" t="s">
        <v>120</v>
      </c>
      <c r="BZ42" s="76">
        <v>29726</v>
      </c>
      <c r="CA42" s="76" t="s">
        <v>120</v>
      </c>
      <c r="CB42" s="76">
        <v>30802</v>
      </c>
      <c r="CC42" s="76" t="s">
        <v>120</v>
      </c>
      <c r="CD42" s="76">
        <v>31712</v>
      </c>
      <c r="CE42" s="76" t="s">
        <v>120</v>
      </c>
      <c r="CF42" s="76">
        <v>32431</v>
      </c>
      <c r="CG42" s="76" t="s">
        <v>120</v>
      </c>
      <c r="CH42" s="76">
        <v>32656</v>
      </c>
      <c r="CI42" s="76" t="s">
        <v>120</v>
      </c>
      <c r="CJ42" s="76">
        <v>32302</v>
      </c>
      <c r="CK42" s="76" t="s">
        <v>120</v>
      </c>
      <c r="CL42" s="76">
        <v>31899</v>
      </c>
      <c r="CM42" s="76" t="s">
        <v>120</v>
      </c>
      <c r="CN42" s="76">
        <v>32526</v>
      </c>
      <c r="CO42" s="76" t="s">
        <v>120</v>
      </c>
      <c r="CP42" s="76">
        <v>31518</v>
      </c>
      <c r="CQ42" s="76" t="s">
        <v>120</v>
      </c>
      <c r="CR42" s="76">
        <v>30645</v>
      </c>
      <c r="CS42" s="76" t="s">
        <v>120</v>
      </c>
      <c r="CT42" s="76">
        <v>30684</v>
      </c>
      <c r="CU42" s="76" t="s">
        <v>120</v>
      </c>
      <c r="CV42" s="76">
        <v>30304</v>
      </c>
      <c r="CW42" s="76" t="s">
        <v>120</v>
      </c>
      <c r="CX42" s="76">
        <v>29615</v>
      </c>
      <c r="CY42" s="76" t="s">
        <v>120</v>
      </c>
      <c r="CZ42" s="76">
        <v>28446</v>
      </c>
      <c r="DA42" s="76" t="s">
        <v>120</v>
      </c>
      <c r="DB42" s="76">
        <v>29211</v>
      </c>
      <c r="DC42" s="76" t="s">
        <v>120</v>
      </c>
      <c r="DD42" s="76">
        <v>29752</v>
      </c>
      <c r="DE42" s="76" t="s">
        <v>120</v>
      </c>
      <c r="DF42" s="76">
        <v>30703</v>
      </c>
      <c r="DG42" s="76" t="s">
        <v>120</v>
      </c>
      <c r="DH42" s="76">
        <v>31689</v>
      </c>
      <c r="DI42" s="76" t="s">
        <v>120</v>
      </c>
      <c r="DJ42" s="76">
        <v>31588</v>
      </c>
      <c r="DK42" s="76" t="s">
        <v>120</v>
      </c>
      <c r="DL42" s="76">
        <v>30469</v>
      </c>
      <c r="DM42" s="76" t="s">
        <v>120</v>
      </c>
      <c r="DN42" s="76">
        <v>30212</v>
      </c>
      <c r="DO42" s="76" t="s">
        <v>120</v>
      </c>
      <c r="DP42" s="76">
        <v>30078</v>
      </c>
      <c r="DQ42" s="76" t="s">
        <v>120</v>
      </c>
      <c r="DR42" s="76">
        <v>30005</v>
      </c>
      <c r="DS42" s="76" t="s">
        <v>120</v>
      </c>
      <c r="DT42" s="76">
        <v>29327</v>
      </c>
      <c r="DU42" s="76" t="s">
        <v>120</v>
      </c>
      <c r="DV42" s="76">
        <v>28769</v>
      </c>
      <c r="DW42" s="76" t="s">
        <v>120</v>
      </c>
      <c r="DX42" s="76">
        <v>28369</v>
      </c>
      <c r="DY42" s="76" t="s">
        <v>120</v>
      </c>
      <c r="DZ42" s="76">
        <v>28669</v>
      </c>
      <c r="EA42" s="76" t="s">
        <v>120</v>
      </c>
      <c r="EB42" s="76">
        <v>29338</v>
      </c>
      <c r="EC42" s="76" t="s">
        <v>120</v>
      </c>
      <c r="ED42" s="76">
        <v>28730</v>
      </c>
      <c r="EE42" s="76" t="s">
        <v>120</v>
      </c>
      <c r="EF42" s="76">
        <v>27909</v>
      </c>
      <c r="EG42" s="76" t="s">
        <v>120</v>
      </c>
      <c r="EH42" s="76">
        <v>27728</v>
      </c>
      <c r="EI42" s="76" t="s">
        <v>120</v>
      </c>
      <c r="EJ42" s="76">
        <v>26854</v>
      </c>
      <c r="EK42" s="76" t="s">
        <v>120</v>
      </c>
      <c r="EL42" s="76">
        <v>25306</v>
      </c>
      <c r="EM42" s="76" t="s">
        <v>120</v>
      </c>
      <c r="EN42" s="76">
        <v>25294</v>
      </c>
      <c r="EO42" s="76" t="s">
        <v>120</v>
      </c>
      <c r="EP42" s="76">
        <v>22854</v>
      </c>
      <c r="EQ42" s="76" t="s">
        <v>120</v>
      </c>
      <c r="ER42" s="76">
        <v>21343</v>
      </c>
      <c r="ES42" s="76" t="s">
        <v>120</v>
      </c>
      <c r="ET42" s="76">
        <v>20258</v>
      </c>
      <c r="EU42" s="76" t="s">
        <v>120</v>
      </c>
      <c r="EV42" s="76">
        <v>18074</v>
      </c>
      <c r="EW42" s="76" t="s">
        <v>120</v>
      </c>
      <c r="EX42" s="76">
        <v>12813</v>
      </c>
      <c r="EY42" s="76" t="s">
        <v>120</v>
      </c>
      <c r="EZ42" s="76">
        <v>15353</v>
      </c>
      <c r="FA42" s="76" t="s">
        <v>120</v>
      </c>
      <c r="FB42" s="76">
        <v>16630</v>
      </c>
      <c r="FC42" s="76" t="s">
        <v>120</v>
      </c>
      <c r="FD42" s="76">
        <v>16160</v>
      </c>
      <c r="FE42" s="76" t="s">
        <v>120</v>
      </c>
      <c r="FF42" s="76">
        <v>14782</v>
      </c>
      <c r="FG42" s="76" t="s">
        <v>120</v>
      </c>
      <c r="FH42" s="76">
        <v>14066</v>
      </c>
      <c r="FI42" s="76" t="s">
        <v>120</v>
      </c>
      <c r="FJ42" s="76">
        <v>13233</v>
      </c>
      <c r="FK42" s="76" t="s">
        <v>120</v>
      </c>
      <c r="FL42" s="76">
        <v>12062</v>
      </c>
      <c r="FM42" s="76" t="s">
        <v>120</v>
      </c>
      <c r="FN42" s="76">
        <v>11165</v>
      </c>
      <c r="FO42" s="76" t="s">
        <v>120</v>
      </c>
      <c r="FP42" s="76">
        <v>10526</v>
      </c>
      <c r="FQ42" s="76" t="s">
        <v>120</v>
      </c>
      <c r="FR42" s="76">
        <v>9271</v>
      </c>
      <c r="FS42" s="76" t="s">
        <v>120</v>
      </c>
      <c r="FT42" s="76">
        <v>8305</v>
      </c>
      <c r="FU42" s="76" t="s">
        <v>120</v>
      </c>
      <c r="FV42" s="76">
        <v>7253</v>
      </c>
      <c r="FW42" s="76" t="s">
        <v>120</v>
      </c>
      <c r="FX42" s="76">
        <v>6495</v>
      </c>
      <c r="FY42" s="76" t="s">
        <v>120</v>
      </c>
      <c r="FZ42" s="76">
        <v>5318</v>
      </c>
      <c r="GA42" s="76" t="s">
        <v>120</v>
      </c>
      <c r="GB42" s="76">
        <v>4702</v>
      </c>
      <c r="GC42" s="76" t="s">
        <v>120</v>
      </c>
      <c r="GD42" s="76">
        <v>3416</v>
      </c>
      <c r="GE42" s="76" t="s">
        <v>120</v>
      </c>
      <c r="GF42" s="76">
        <v>2815</v>
      </c>
      <c r="GG42" s="76" t="s">
        <v>120</v>
      </c>
      <c r="GH42" s="76">
        <v>2186</v>
      </c>
      <c r="GI42" s="76" t="s">
        <v>120</v>
      </c>
      <c r="GJ42" s="76">
        <v>1579</v>
      </c>
      <c r="GK42" s="76" t="s">
        <v>120</v>
      </c>
      <c r="GL42" s="76">
        <v>1088</v>
      </c>
      <c r="GM42" s="76" t="s">
        <v>120</v>
      </c>
      <c r="GN42" s="76">
        <v>758</v>
      </c>
      <c r="GO42" s="76" t="s">
        <v>120</v>
      </c>
      <c r="GP42" s="76">
        <v>550</v>
      </c>
      <c r="GQ42" s="76" t="s">
        <v>120</v>
      </c>
      <c r="GR42" s="76">
        <v>342</v>
      </c>
      <c r="GS42" s="76" t="s">
        <v>120</v>
      </c>
      <c r="GT42" s="76">
        <v>216</v>
      </c>
      <c r="GU42" s="76" t="s">
        <v>120</v>
      </c>
      <c r="GV42" s="76">
        <v>281</v>
      </c>
      <c r="GW42" s="76" t="s">
        <v>120</v>
      </c>
      <c r="GX42" s="76">
        <v>0</v>
      </c>
      <c r="GY42" s="76" t="s">
        <v>120</v>
      </c>
      <c r="HA42" s="70" t="str">
        <f t="shared" si="0"/>
        <v>Slovenia</v>
      </c>
      <c r="HB42" s="94">
        <f t="shared" si="1"/>
        <v>1697299</v>
      </c>
      <c r="HC42" s="94">
        <f t="shared" si="2"/>
        <v>99349</v>
      </c>
    </row>
    <row r="43" spans="1:211" x14ac:dyDescent="0.25">
      <c r="A43" s="75" t="s">
        <v>57</v>
      </c>
      <c r="B43" s="77">
        <v>5459781</v>
      </c>
      <c r="C43" s="77" t="s">
        <v>120</v>
      </c>
      <c r="D43" s="77">
        <v>57110</v>
      </c>
      <c r="E43" s="77" t="s">
        <v>120</v>
      </c>
      <c r="F43" s="77">
        <v>58544</v>
      </c>
      <c r="G43" s="77" t="s">
        <v>120</v>
      </c>
      <c r="H43" s="77">
        <v>59523</v>
      </c>
      <c r="I43" s="77" t="s">
        <v>120</v>
      </c>
      <c r="J43" s="77">
        <v>60042</v>
      </c>
      <c r="K43" s="77" t="s">
        <v>120</v>
      </c>
      <c r="L43" s="77">
        <v>59763</v>
      </c>
      <c r="M43" s="77" t="s">
        <v>120</v>
      </c>
      <c r="N43" s="77">
        <v>57814</v>
      </c>
      <c r="O43" s="77" t="s">
        <v>120</v>
      </c>
      <c r="P43" s="77">
        <v>57016</v>
      </c>
      <c r="Q43" s="77" t="s">
        <v>120</v>
      </c>
      <c r="R43" s="77">
        <v>56505</v>
      </c>
      <c r="S43" s="77" t="s">
        <v>120</v>
      </c>
      <c r="T43" s="77">
        <v>57045</v>
      </c>
      <c r="U43" s="77" t="s">
        <v>120</v>
      </c>
      <c r="V43" s="77">
        <v>61615</v>
      </c>
      <c r="W43" s="77" t="s">
        <v>120</v>
      </c>
      <c r="X43" s="77">
        <v>58181</v>
      </c>
      <c r="Y43" s="77" t="s">
        <v>120</v>
      </c>
      <c r="Z43" s="77">
        <v>59813</v>
      </c>
      <c r="AA43" s="77" t="s">
        <v>120</v>
      </c>
      <c r="AB43" s="77">
        <v>56997</v>
      </c>
      <c r="AC43" s="77" t="s">
        <v>120</v>
      </c>
      <c r="AD43" s="77">
        <v>54440</v>
      </c>
      <c r="AE43" s="77" t="s">
        <v>120</v>
      </c>
      <c r="AF43" s="77">
        <v>53886</v>
      </c>
      <c r="AG43" s="77" t="s">
        <v>120</v>
      </c>
      <c r="AH43" s="77">
        <v>54411</v>
      </c>
      <c r="AI43" s="77" t="s">
        <v>120</v>
      </c>
      <c r="AJ43" s="77">
        <v>53895</v>
      </c>
      <c r="AK43" s="77" t="s">
        <v>120</v>
      </c>
      <c r="AL43" s="77">
        <v>51573</v>
      </c>
      <c r="AM43" s="77" t="s">
        <v>120</v>
      </c>
      <c r="AN43" s="77">
        <v>50772</v>
      </c>
      <c r="AO43" s="77" t="s">
        <v>120</v>
      </c>
      <c r="AP43" s="77">
        <v>51523</v>
      </c>
      <c r="AQ43" s="77" t="s">
        <v>120</v>
      </c>
      <c r="AR43" s="77">
        <v>54995</v>
      </c>
      <c r="AS43" s="77" t="s">
        <v>120</v>
      </c>
      <c r="AT43" s="77">
        <v>55924</v>
      </c>
      <c r="AU43" s="77" t="s">
        <v>120</v>
      </c>
      <c r="AV43" s="77">
        <v>56845</v>
      </c>
      <c r="AW43" s="77" t="s">
        <v>120</v>
      </c>
      <c r="AX43" s="77">
        <v>58616</v>
      </c>
      <c r="AY43" s="77" t="s">
        <v>120</v>
      </c>
      <c r="AZ43" s="77">
        <v>59827</v>
      </c>
      <c r="BA43" s="77" t="s">
        <v>120</v>
      </c>
      <c r="BB43" s="77">
        <v>61164</v>
      </c>
      <c r="BC43" s="77" t="s">
        <v>120</v>
      </c>
      <c r="BD43" s="77">
        <v>66005</v>
      </c>
      <c r="BE43" s="77" t="s">
        <v>120</v>
      </c>
      <c r="BF43" s="77">
        <v>72528</v>
      </c>
      <c r="BG43" s="77" t="s">
        <v>120</v>
      </c>
      <c r="BH43" s="77">
        <v>73749</v>
      </c>
      <c r="BI43" s="77" t="s">
        <v>120</v>
      </c>
      <c r="BJ43" s="77">
        <v>77126</v>
      </c>
      <c r="BK43" s="77" t="s">
        <v>120</v>
      </c>
      <c r="BL43" s="77">
        <v>78469</v>
      </c>
      <c r="BM43" s="77" t="s">
        <v>120</v>
      </c>
      <c r="BN43" s="77">
        <v>78403</v>
      </c>
      <c r="BO43" s="77" t="s">
        <v>120</v>
      </c>
      <c r="BP43" s="77">
        <v>80850</v>
      </c>
      <c r="BQ43" s="77" t="s">
        <v>120</v>
      </c>
      <c r="BR43" s="77">
        <v>81544</v>
      </c>
      <c r="BS43" s="77" t="s">
        <v>120</v>
      </c>
      <c r="BT43" s="77">
        <v>83734</v>
      </c>
      <c r="BU43" s="77" t="s">
        <v>120</v>
      </c>
      <c r="BV43" s="77">
        <v>86531</v>
      </c>
      <c r="BW43" s="77" t="s">
        <v>120</v>
      </c>
      <c r="BX43" s="77">
        <v>86521</v>
      </c>
      <c r="BY43" s="77" t="s">
        <v>120</v>
      </c>
      <c r="BZ43" s="77">
        <v>86734</v>
      </c>
      <c r="CA43" s="77" t="s">
        <v>120</v>
      </c>
      <c r="CB43" s="77">
        <v>87044</v>
      </c>
      <c r="CC43" s="77" t="s">
        <v>120</v>
      </c>
      <c r="CD43" s="77">
        <v>87092</v>
      </c>
      <c r="CE43" s="77" t="s">
        <v>120</v>
      </c>
      <c r="CF43" s="77">
        <v>88126</v>
      </c>
      <c r="CG43" s="77" t="s">
        <v>120</v>
      </c>
      <c r="CH43" s="77">
        <v>92342</v>
      </c>
      <c r="CI43" s="77" t="s">
        <v>120</v>
      </c>
      <c r="CJ43" s="77">
        <v>91554</v>
      </c>
      <c r="CK43" s="77" t="s">
        <v>120</v>
      </c>
      <c r="CL43" s="77">
        <v>91223</v>
      </c>
      <c r="CM43" s="77" t="s">
        <v>120</v>
      </c>
      <c r="CN43" s="77">
        <v>90687</v>
      </c>
      <c r="CO43" s="77" t="s">
        <v>120</v>
      </c>
      <c r="CP43" s="77">
        <v>88654</v>
      </c>
      <c r="CQ43" s="77" t="s">
        <v>120</v>
      </c>
      <c r="CR43" s="77">
        <v>88506</v>
      </c>
      <c r="CS43" s="77" t="s">
        <v>120</v>
      </c>
      <c r="CT43" s="77">
        <v>83901</v>
      </c>
      <c r="CU43" s="77" t="s">
        <v>120</v>
      </c>
      <c r="CV43" s="77">
        <v>78892</v>
      </c>
      <c r="CW43" s="77" t="s">
        <v>120</v>
      </c>
      <c r="CX43" s="77">
        <v>74264</v>
      </c>
      <c r="CY43" s="77" t="s">
        <v>120</v>
      </c>
      <c r="CZ43" s="77">
        <v>71783</v>
      </c>
      <c r="DA43" s="77" t="s">
        <v>120</v>
      </c>
      <c r="DB43" s="77">
        <v>70443</v>
      </c>
      <c r="DC43" s="77" t="s">
        <v>120</v>
      </c>
      <c r="DD43" s="77">
        <v>66911</v>
      </c>
      <c r="DE43" s="77" t="s">
        <v>120</v>
      </c>
      <c r="DF43" s="77">
        <v>67179</v>
      </c>
      <c r="DG43" s="77" t="s">
        <v>120</v>
      </c>
      <c r="DH43" s="77">
        <v>69400</v>
      </c>
      <c r="DI43" s="77" t="s">
        <v>120</v>
      </c>
      <c r="DJ43" s="77">
        <v>71179</v>
      </c>
      <c r="DK43" s="77" t="s">
        <v>120</v>
      </c>
      <c r="DL43" s="77">
        <v>73466</v>
      </c>
      <c r="DM43" s="77" t="s">
        <v>120</v>
      </c>
      <c r="DN43" s="77">
        <v>72033</v>
      </c>
      <c r="DO43" s="77" t="s">
        <v>120</v>
      </c>
      <c r="DP43" s="77">
        <v>68705</v>
      </c>
      <c r="DQ43" s="77" t="s">
        <v>120</v>
      </c>
      <c r="DR43" s="77">
        <v>70658</v>
      </c>
      <c r="DS43" s="77" t="s">
        <v>120</v>
      </c>
      <c r="DT43" s="77">
        <v>70021</v>
      </c>
      <c r="DU43" s="77" t="s">
        <v>120</v>
      </c>
      <c r="DV43" s="77">
        <v>68547</v>
      </c>
      <c r="DW43" s="77" t="s">
        <v>120</v>
      </c>
      <c r="DX43" s="77">
        <v>70693</v>
      </c>
      <c r="DY43" s="77" t="s">
        <v>120</v>
      </c>
      <c r="DZ43" s="77">
        <v>71888</v>
      </c>
      <c r="EA43" s="77" t="s">
        <v>120</v>
      </c>
      <c r="EB43" s="77">
        <v>72533</v>
      </c>
      <c r="EC43" s="77" t="s">
        <v>120</v>
      </c>
      <c r="ED43" s="77">
        <v>71270</v>
      </c>
      <c r="EE43" s="77" t="s">
        <v>120</v>
      </c>
      <c r="EF43" s="77">
        <v>68703</v>
      </c>
      <c r="EG43" s="77" t="s">
        <v>120</v>
      </c>
      <c r="EH43" s="77">
        <v>66504</v>
      </c>
      <c r="EI43" s="77" t="s">
        <v>120</v>
      </c>
      <c r="EJ43" s="77">
        <v>65313</v>
      </c>
      <c r="EK43" s="77" t="s">
        <v>120</v>
      </c>
      <c r="EL43" s="77">
        <v>63186</v>
      </c>
      <c r="EM43" s="77" t="s">
        <v>120</v>
      </c>
      <c r="EN43" s="77">
        <v>58798</v>
      </c>
      <c r="EO43" s="77" t="s">
        <v>120</v>
      </c>
      <c r="EP43" s="77">
        <v>52703</v>
      </c>
      <c r="EQ43" s="77" t="s">
        <v>120</v>
      </c>
      <c r="ER43" s="77">
        <v>50282</v>
      </c>
      <c r="ES43" s="77" t="s">
        <v>120</v>
      </c>
      <c r="ET43" s="77">
        <v>46915</v>
      </c>
      <c r="EU43" s="77" t="s">
        <v>120</v>
      </c>
      <c r="EV43" s="77">
        <v>38934</v>
      </c>
      <c r="EW43" s="77" t="s">
        <v>120</v>
      </c>
      <c r="EX43" s="77">
        <v>35060</v>
      </c>
      <c r="EY43" s="77" t="s">
        <v>120</v>
      </c>
      <c r="EZ43" s="77">
        <v>35137</v>
      </c>
      <c r="FA43" s="77" t="s">
        <v>120</v>
      </c>
      <c r="FB43" s="77">
        <v>31560</v>
      </c>
      <c r="FC43" s="77" t="s">
        <v>120</v>
      </c>
      <c r="FD43" s="77">
        <v>30168</v>
      </c>
      <c r="FE43" s="77" t="s">
        <v>120</v>
      </c>
      <c r="FF43" s="77">
        <v>28370</v>
      </c>
      <c r="FG43" s="77" t="s">
        <v>120</v>
      </c>
      <c r="FH43" s="77">
        <v>26395</v>
      </c>
      <c r="FI43" s="77" t="s">
        <v>120</v>
      </c>
      <c r="FJ43" s="77">
        <v>22998</v>
      </c>
      <c r="FK43" s="77" t="s">
        <v>120</v>
      </c>
      <c r="FL43" s="77">
        <v>20455</v>
      </c>
      <c r="FM43" s="77" t="s">
        <v>120</v>
      </c>
      <c r="FN43" s="77">
        <v>18013</v>
      </c>
      <c r="FO43" s="77" t="s">
        <v>120</v>
      </c>
      <c r="FP43" s="77">
        <v>16179</v>
      </c>
      <c r="FQ43" s="77" t="s">
        <v>120</v>
      </c>
      <c r="FR43" s="77">
        <v>14784</v>
      </c>
      <c r="FS43" s="77" t="s">
        <v>120</v>
      </c>
      <c r="FT43" s="77">
        <v>12667</v>
      </c>
      <c r="FU43" s="77" t="s">
        <v>120</v>
      </c>
      <c r="FV43" s="77">
        <v>11094</v>
      </c>
      <c r="FW43" s="77" t="s">
        <v>120</v>
      </c>
      <c r="FX43" s="77">
        <v>9986</v>
      </c>
      <c r="FY43" s="77" t="s">
        <v>120</v>
      </c>
      <c r="FZ43" s="77">
        <v>8124</v>
      </c>
      <c r="GA43" s="77" t="s">
        <v>120</v>
      </c>
      <c r="GB43" s="77">
        <v>6665</v>
      </c>
      <c r="GC43" s="77" t="s">
        <v>120</v>
      </c>
      <c r="GD43" s="77">
        <v>5256</v>
      </c>
      <c r="GE43" s="77" t="s">
        <v>120</v>
      </c>
      <c r="GF43" s="77">
        <v>3913</v>
      </c>
      <c r="GG43" s="77" t="s">
        <v>120</v>
      </c>
      <c r="GH43" s="77">
        <v>2987</v>
      </c>
      <c r="GI43" s="77" t="s">
        <v>120</v>
      </c>
      <c r="GJ43" s="77">
        <v>2252</v>
      </c>
      <c r="GK43" s="77" t="s">
        <v>120</v>
      </c>
      <c r="GL43" s="77">
        <v>1798</v>
      </c>
      <c r="GM43" s="77" t="s">
        <v>120</v>
      </c>
      <c r="GN43" s="77">
        <v>1356</v>
      </c>
      <c r="GO43" s="77" t="s">
        <v>120</v>
      </c>
      <c r="GP43" s="77">
        <v>1007</v>
      </c>
      <c r="GQ43" s="77" t="s">
        <v>120</v>
      </c>
      <c r="GR43" s="77">
        <v>760</v>
      </c>
      <c r="GS43" s="77" t="s">
        <v>120</v>
      </c>
      <c r="GT43" s="77">
        <v>617</v>
      </c>
      <c r="GU43" s="77" t="s">
        <v>120</v>
      </c>
      <c r="GV43" s="77">
        <v>1815</v>
      </c>
      <c r="GW43" s="77" t="s">
        <v>120</v>
      </c>
      <c r="GX43" s="77">
        <v>0</v>
      </c>
      <c r="GY43" s="77" t="s">
        <v>120</v>
      </c>
      <c r="HA43" s="70" t="str">
        <f t="shared" si="0"/>
        <v>Slovakia</v>
      </c>
      <c r="HB43" s="94">
        <f t="shared" si="1"/>
        <v>4329313</v>
      </c>
      <c r="HC43" s="94">
        <f t="shared" si="2"/>
        <v>294982</v>
      </c>
    </row>
    <row r="44" spans="1:211" x14ac:dyDescent="0.25">
      <c r="A44" s="75" t="s">
        <v>253</v>
      </c>
      <c r="B44" s="76">
        <v>5533793</v>
      </c>
      <c r="C44" s="76" t="s">
        <v>120</v>
      </c>
      <c r="D44" s="76">
        <v>46524</v>
      </c>
      <c r="E44" s="76" t="s">
        <v>120</v>
      </c>
      <c r="F44" s="76">
        <v>46120</v>
      </c>
      <c r="G44" s="76" t="s">
        <v>120</v>
      </c>
      <c r="H44" s="76">
        <v>48387</v>
      </c>
      <c r="I44" s="76" t="s">
        <v>120</v>
      </c>
      <c r="J44" s="76">
        <v>51555</v>
      </c>
      <c r="K44" s="76" t="s">
        <v>120</v>
      </c>
      <c r="L44" s="76">
        <v>54406</v>
      </c>
      <c r="M44" s="76" t="s">
        <v>120</v>
      </c>
      <c r="N44" s="76">
        <v>56983</v>
      </c>
      <c r="O44" s="76" t="s">
        <v>120</v>
      </c>
      <c r="P44" s="76">
        <v>59376</v>
      </c>
      <c r="Q44" s="76" t="s">
        <v>120</v>
      </c>
      <c r="R44" s="76">
        <v>60335</v>
      </c>
      <c r="S44" s="76" t="s">
        <v>120</v>
      </c>
      <c r="T44" s="76">
        <v>61874</v>
      </c>
      <c r="U44" s="76" t="s">
        <v>120</v>
      </c>
      <c r="V44" s="76">
        <v>62382</v>
      </c>
      <c r="W44" s="76" t="s">
        <v>120</v>
      </c>
      <c r="X44" s="76">
        <v>63599</v>
      </c>
      <c r="Y44" s="76" t="s">
        <v>120</v>
      </c>
      <c r="Z44" s="76">
        <v>63170</v>
      </c>
      <c r="AA44" s="76" t="s">
        <v>120</v>
      </c>
      <c r="AB44" s="76">
        <v>62420</v>
      </c>
      <c r="AC44" s="76" t="s">
        <v>120</v>
      </c>
      <c r="AD44" s="76">
        <v>61773</v>
      </c>
      <c r="AE44" s="76" t="s">
        <v>120</v>
      </c>
      <c r="AF44" s="76">
        <v>61957</v>
      </c>
      <c r="AG44" s="76" t="s">
        <v>120</v>
      </c>
      <c r="AH44" s="76">
        <v>60495</v>
      </c>
      <c r="AI44" s="76" t="s">
        <v>120</v>
      </c>
      <c r="AJ44" s="76">
        <v>60658</v>
      </c>
      <c r="AK44" s="76" t="s">
        <v>120</v>
      </c>
      <c r="AL44" s="76">
        <v>59512</v>
      </c>
      <c r="AM44" s="76" t="s">
        <v>120</v>
      </c>
      <c r="AN44" s="76">
        <v>58532</v>
      </c>
      <c r="AO44" s="76" t="s">
        <v>120</v>
      </c>
      <c r="AP44" s="76">
        <v>59035</v>
      </c>
      <c r="AQ44" s="76" t="s">
        <v>120</v>
      </c>
      <c r="AR44" s="76">
        <v>59870</v>
      </c>
      <c r="AS44" s="76" t="s">
        <v>120</v>
      </c>
      <c r="AT44" s="76">
        <v>60955</v>
      </c>
      <c r="AU44" s="76" t="s">
        <v>120</v>
      </c>
      <c r="AV44" s="76">
        <v>60148</v>
      </c>
      <c r="AW44" s="76" t="s">
        <v>120</v>
      </c>
      <c r="AX44" s="76">
        <v>62734</v>
      </c>
      <c r="AY44" s="76" t="s">
        <v>120</v>
      </c>
      <c r="AZ44" s="76">
        <v>64703</v>
      </c>
      <c r="BA44" s="76" t="s">
        <v>120</v>
      </c>
      <c r="BB44" s="76">
        <v>67442</v>
      </c>
      <c r="BC44" s="76" t="s">
        <v>120</v>
      </c>
      <c r="BD44" s="76">
        <v>69911</v>
      </c>
      <c r="BE44" s="76" t="s">
        <v>120</v>
      </c>
      <c r="BF44" s="76">
        <v>70199</v>
      </c>
      <c r="BG44" s="76" t="s">
        <v>120</v>
      </c>
      <c r="BH44" s="76">
        <v>73077</v>
      </c>
      <c r="BI44" s="76" t="s">
        <v>120</v>
      </c>
      <c r="BJ44" s="76">
        <v>72361</v>
      </c>
      <c r="BK44" s="76" t="s">
        <v>120</v>
      </c>
      <c r="BL44" s="76">
        <v>73362</v>
      </c>
      <c r="BM44" s="76" t="s">
        <v>120</v>
      </c>
      <c r="BN44" s="76">
        <v>71860</v>
      </c>
      <c r="BO44" s="76" t="s">
        <v>120</v>
      </c>
      <c r="BP44" s="76">
        <v>71989</v>
      </c>
      <c r="BQ44" s="76" t="s">
        <v>120</v>
      </c>
      <c r="BR44" s="76">
        <v>68479</v>
      </c>
      <c r="BS44" s="76" t="s">
        <v>120</v>
      </c>
      <c r="BT44" s="76">
        <v>69377</v>
      </c>
      <c r="BU44" s="76" t="s">
        <v>120</v>
      </c>
      <c r="BV44" s="76">
        <v>71361</v>
      </c>
      <c r="BW44" s="76" t="s">
        <v>120</v>
      </c>
      <c r="BX44" s="76">
        <v>73359</v>
      </c>
      <c r="BY44" s="76" t="s">
        <v>120</v>
      </c>
      <c r="BZ44" s="76">
        <v>74548</v>
      </c>
      <c r="CA44" s="76" t="s">
        <v>120</v>
      </c>
      <c r="CB44" s="76">
        <v>73785</v>
      </c>
      <c r="CC44" s="76" t="s">
        <v>120</v>
      </c>
      <c r="CD44" s="76">
        <v>70641</v>
      </c>
      <c r="CE44" s="76" t="s">
        <v>120</v>
      </c>
      <c r="CF44" s="76">
        <v>70010</v>
      </c>
      <c r="CG44" s="76" t="s">
        <v>120</v>
      </c>
      <c r="CH44" s="76">
        <v>69270</v>
      </c>
      <c r="CI44" s="76" t="s">
        <v>120</v>
      </c>
      <c r="CJ44" s="76">
        <v>69281</v>
      </c>
      <c r="CK44" s="76" t="s">
        <v>120</v>
      </c>
      <c r="CL44" s="76">
        <v>69856</v>
      </c>
      <c r="CM44" s="76" t="s">
        <v>120</v>
      </c>
      <c r="CN44" s="76">
        <v>70114</v>
      </c>
      <c r="CO44" s="76" t="s">
        <v>120</v>
      </c>
      <c r="CP44" s="76">
        <v>68580</v>
      </c>
      <c r="CQ44" s="76" t="s">
        <v>120</v>
      </c>
      <c r="CR44" s="76">
        <v>65326</v>
      </c>
      <c r="CS44" s="76" t="s">
        <v>120</v>
      </c>
      <c r="CT44" s="76">
        <v>59488</v>
      </c>
      <c r="CU44" s="76" t="s">
        <v>120</v>
      </c>
      <c r="CV44" s="76">
        <v>61412</v>
      </c>
      <c r="CW44" s="76" t="s">
        <v>120</v>
      </c>
      <c r="CX44" s="76">
        <v>63084</v>
      </c>
      <c r="CY44" s="76" t="s">
        <v>120</v>
      </c>
      <c r="CZ44" s="76">
        <v>65013</v>
      </c>
      <c r="DA44" s="76" t="s">
        <v>120</v>
      </c>
      <c r="DB44" s="76">
        <v>66251</v>
      </c>
      <c r="DC44" s="76" t="s">
        <v>120</v>
      </c>
      <c r="DD44" s="76">
        <v>70831</v>
      </c>
      <c r="DE44" s="76" t="s">
        <v>120</v>
      </c>
      <c r="DF44" s="76">
        <v>72384</v>
      </c>
      <c r="DG44" s="76" t="s">
        <v>120</v>
      </c>
      <c r="DH44" s="76">
        <v>72667</v>
      </c>
      <c r="DI44" s="76" t="s">
        <v>120</v>
      </c>
      <c r="DJ44" s="76">
        <v>72812</v>
      </c>
      <c r="DK44" s="76" t="s">
        <v>120</v>
      </c>
      <c r="DL44" s="76">
        <v>73963</v>
      </c>
      <c r="DM44" s="76" t="s">
        <v>120</v>
      </c>
      <c r="DN44" s="76">
        <v>74540</v>
      </c>
      <c r="DO44" s="76" t="s">
        <v>120</v>
      </c>
      <c r="DP44" s="76">
        <v>73554</v>
      </c>
      <c r="DQ44" s="76" t="s">
        <v>120</v>
      </c>
      <c r="DR44" s="76">
        <v>72914</v>
      </c>
      <c r="DS44" s="76" t="s">
        <v>120</v>
      </c>
      <c r="DT44" s="76">
        <v>72238</v>
      </c>
      <c r="DU44" s="76" t="s">
        <v>120</v>
      </c>
      <c r="DV44" s="76">
        <v>71547</v>
      </c>
      <c r="DW44" s="76" t="s">
        <v>120</v>
      </c>
      <c r="DX44" s="76">
        <v>69001</v>
      </c>
      <c r="DY44" s="76" t="s">
        <v>120</v>
      </c>
      <c r="DZ44" s="76">
        <v>71541</v>
      </c>
      <c r="EA44" s="76" t="s">
        <v>120</v>
      </c>
      <c r="EB44" s="76">
        <v>72924</v>
      </c>
      <c r="EC44" s="76" t="s">
        <v>120</v>
      </c>
      <c r="ED44" s="76">
        <v>71821</v>
      </c>
      <c r="EE44" s="76" t="s">
        <v>120</v>
      </c>
      <c r="EF44" s="76">
        <v>71507</v>
      </c>
      <c r="EG44" s="76" t="s">
        <v>120</v>
      </c>
      <c r="EH44" s="76">
        <v>69947</v>
      </c>
      <c r="EI44" s="76" t="s">
        <v>120</v>
      </c>
      <c r="EJ44" s="76">
        <v>71835</v>
      </c>
      <c r="EK44" s="76" t="s">
        <v>120</v>
      </c>
      <c r="EL44" s="76">
        <v>68865</v>
      </c>
      <c r="EM44" s="76" t="s">
        <v>120</v>
      </c>
      <c r="EN44" s="76">
        <v>70584</v>
      </c>
      <c r="EO44" s="76" t="s">
        <v>120</v>
      </c>
      <c r="EP44" s="76">
        <v>71944</v>
      </c>
      <c r="EQ44" s="76" t="s">
        <v>120</v>
      </c>
      <c r="ER44" s="76">
        <v>72502</v>
      </c>
      <c r="ES44" s="76" t="s">
        <v>120</v>
      </c>
      <c r="ET44" s="76">
        <v>71071</v>
      </c>
      <c r="EU44" s="76" t="s">
        <v>120</v>
      </c>
      <c r="EV44" s="76">
        <v>68027</v>
      </c>
      <c r="EW44" s="76" t="s">
        <v>120</v>
      </c>
      <c r="EX44" s="76">
        <v>59702</v>
      </c>
      <c r="EY44" s="76" t="s">
        <v>120</v>
      </c>
      <c r="EZ44" s="76">
        <v>46773</v>
      </c>
      <c r="FA44" s="76" t="s">
        <v>120</v>
      </c>
      <c r="FB44" s="76">
        <v>43553</v>
      </c>
      <c r="FC44" s="76" t="s">
        <v>120</v>
      </c>
      <c r="FD44" s="76">
        <v>34142</v>
      </c>
      <c r="FE44" s="76" t="s">
        <v>120</v>
      </c>
      <c r="FF44" s="76">
        <v>48256</v>
      </c>
      <c r="FG44" s="76" t="s">
        <v>120</v>
      </c>
      <c r="FH44" s="76">
        <v>32930</v>
      </c>
      <c r="FI44" s="76" t="s">
        <v>120</v>
      </c>
      <c r="FJ44" s="76">
        <v>36928</v>
      </c>
      <c r="FK44" s="76" t="s">
        <v>120</v>
      </c>
      <c r="FL44" s="76">
        <v>33805</v>
      </c>
      <c r="FM44" s="76" t="s">
        <v>120</v>
      </c>
      <c r="FN44" s="76">
        <v>30078</v>
      </c>
      <c r="FO44" s="76" t="s">
        <v>120</v>
      </c>
      <c r="FP44" s="76">
        <v>26718</v>
      </c>
      <c r="FQ44" s="76" t="s">
        <v>120</v>
      </c>
      <c r="FR44" s="76">
        <v>24842</v>
      </c>
      <c r="FS44" s="76" t="s">
        <v>120</v>
      </c>
      <c r="FT44" s="76">
        <v>21914</v>
      </c>
      <c r="FU44" s="76" t="s">
        <v>120</v>
      </c>
      <c r="FV44" s="76">
        <v>18592</v>
      </c>
      <c r="FW44" s="76" t="s">
        <v>120</v>
      </c>
      <c r="FX44" s="76">
        <v>17304</v>
      </c>
      <c r="FY44" s="76" t="s">
        <v>120</v>
      </c>
      <c r="FZ44" s="76">
        <v>15451</v>
      </c>
      <c r="GA44" s="76" t="s">
        <v>120</v>
      </c>
      <c r="GB44" s="76">
        <v>13675</v>
      </c>
      <c r="GC44" s="76" t="s">
        <v>120</v>
      </c>
      <c r="GD44" s="76">
        <v>11113</v>
      </c>
      <c r="GE44" s="76" t="s">
        <v>120</v>
      </c>
      <c r="GF44" s="76">
        <v>8921</v>
      </c>
      <c r="GG44" s="76" t="s">
        <v>120</v>
      </c>
      <c r="GH44" s="76">
        <v>6688</v>
      </c>
      <c r="GI44" s="76" t="s">
        <v>120</v>
      </c>
      <c r="GJ44" s="76">
        <v>5020</v>
      </c>
      <c r="GK44" s="76" t="s">
        <v>120</v>
      </c>
      <c r="GL44" s="76">
        <v>3912</v>
      </c>
      <c r="GM44" s="76" t="s">
        <v>120</v>
      </c>
      <c r="GN44" s="76">
        <v>2670</v>
      </c>
      <c r="GO44" s="76" t="s">
        <v>120</v>
      </c>
      <c r="GP44" s="76">
        <v>1876</v>
      </c>
      <c r="GQ44" s="76" t="s">
        <v>120</v>
      </c>
      <c r="GR44" s="76">
        <v>1182</v>
      </c>
      <c r="GS44" s="76" t="s">
        <v>120</v>
      </c>
      <c r="GT44" s="76">
        <v>752</v>
      </c>
      <c r="GU44" s="76" t="s">
        <v>120</v>
      </c>
      <c r="GV44" s="76">
        <v>1038</v>
      </c>
      <c r="GW44" s="76" t="s">
        <v>120</v>
      </c>
      <c r="GX44" s="76">
        <v>0</v>
      </c>
      <c r="GY44" s="76" t="s">
        <v>120</v>
      </c>
      <c r="HA44" s="70" t="str">
        <f t="shared" si="0"/>
        <v>Finland</v>
      </c>
      <c r="HB44" s="94">
        <f t="shared" si="1"/>
        <v>4374700</v>
      </c>
      <c r="HC44" s="94">
        <f t="shared" si="2"/>
        <v>246992</v>
      </c>
    </row>
    <row r="45" spans="1:211" x14ac:dyDescent="0.25">
      <c r="A45" s="75" t="s">
        <v>66</v>
      </c>
      <c r="B45" s="77">
        <v>10379295</v>
      </c>
      <c r="C45" s="77" t="s">
        <v>120</v>
      </c>
      <c r="D45" s="77">
        <v>113589</v>
      </c>
      <c r="E45" s="77" t="s">
        <v>120</v>
      </c>
      <c r="F45" s="77">
        <v>116591</v>
      </c>
      <c r="G45" s="77" t="s">
        <v>120</v>
      </c>
      <c r="H45" s="77">
        <v>119425</v>
      </c>
      <c r="I45" s="77" t="s">
        <v>120</v>
      </c>
      <c r="J45" s="77">
        <v>120470</v>
      </c>
      <c r="K45" s="77" t="s">
        <v>120</v>
      </c>
      <c r="L45" s="77">
        <v>125001</v>
      </c>
      <c r="M45" s="77" t="s">
        <v>120</v>
      </c>
      <c r="N45" s="77">
        <v>123143</v>
      </c>
      <c r="O45" s="77" t="s">
        <v>120</v>
      </c>
      <c r="P45" s="77">
        <v>124767</v>
      </c>
      <c r="Q45" s="77" t="s">
        <v>120</v>
      </c>
      <c r="R45" s="77">
        <v>123691</v>
      </c>
      <c r="S45" s="77" t="s">
        <v>120</v>
      </c>
      <c r="T45" s="77">
        <v>124917</v>
      </c>
      <c r="U45" s="77" t="s">
        <v>120</v>
      </c>
      <c r="V45" s="77">
        <v>123837</v>
      </c>
      <c r="W45" s="77" t="s">
        <v>120</v>
      </c>
      <c r="X45" s="77">
        <v>128647</v>
      </c>
      <c r="Y45" s="77" t="s">
        <v>120</v>
      </c>
      <c r="Z45" s="77">
        <v>125330</v>
      </c>
      <c r="AA45" s="77" t="s">
        <v>120</v>
      </c>
      <c r="AB45" s="77">
        <v>124187</v>
      </c>
      <c r="AC45" s="77" t="s">
        <v>120</v>
      </c>
      <c r="AD45" s="77">
        <v>122480</v>
      </c>
      <c r="AE45" s="77" t="s">
        <v>120</v>
      </c>
      <c r="AF45" s="77">
        <v>121723</v>
      </c>
      <c r="AG45" s="77" t="s">
        <v>120</v>
      </c>
      <c r="AH45" s="77">
        <v>117918</v>
      </c>
      <c r="AI45" s="77" t="s">
        <v>120</v>
      </c>
      <c r="AJ45" s="77">
        <v>117608</v>
      </c>
      <c r="AK45" s="77" t="s">
        <v>120</v>
      </c>
      <c r="AL45" s="77">
        <v>116079</v>
      </c>
      <c r="AM45" s="77" t="s">
        <v>120</v>
      </c>
      <c r="AN45" s="77">
        <v>113980</v>
      </c>
      <c r="AO45" s="77" t="s">
        <v>120</v>
      </c>
      <c r="AP45" s="77">
        <v>110991</v>
      </c>
      <c r="AQ45" s="77" t="s">
        <v>120</v>
      </c>
      <c r="AR45" s="77">
        <v>113570</v>
      </c>
      <c r="AS45" s="77" t="s">
        <v>120</v>
      </c>
      <c r="AT45" s="77">
        <v>117660</v>
      </c>
      <c r="AU45" s="77" t="s">
        <v>120</v>
      </c>
      <c r="AV45" s="77">
        <v>114536</v>
      </c>
      <c r="AW45" s="77" t="s">
        <v>120</v>
      </c>
      <c r="AX45" s="77">
        <v>113938</v>
      </c>
      <c r="AY45" s="77" t="s">
        <v>120</v>
      </c>
      <c r="AZ45" s="77">
        <v>119760</v>
      </c>
      <c r="BA45" s="77" t="s">
        <v>120</v>
      </c>
      <c r="BB45" s="77">
        <v>128988</v>
      </c>
      <c r="BC45" s="77" t="s">
        <v>120</v>
      </c>
      <c r="BD45" s="77">
        <v>138653</v>
      </c>
      <c r="BE45" s="77" t="s">
        <v>120</v>
      </c>
      <c r="BF45" s="77">
        <v>144512</v>
      </c>
      <c r="BG45" s="77" t="s">
        <v>120</v>
      </c>
      <c r="BH45" s="77">
        <v>151011</v>
      </c>
      <c r="BI45" s="77" t="s">
        <v>120</v>
      </c>
      <c r="BJ45" s="77">
        <v>154595</v>
      </c>
      <c r="BK45" s="77" t="s">
        <v>120</v>
      </c>
      <c r="BL45" s="77">
        <v>157452</v>
      </c>
      <c r="BM45" s="77" t="s">
        <v>120</v>
      </c>
      <c r="BN45" s="77">
        <v>150996</v>
      </c>
      <c r="BO45" s="77" t="s">
        <v>120</v>
      </c>
      <c r="BP45" s="77">
        <v>148991</v>
      </c>
      <c r="BQ45" s="77" t="s">
        <v>120</v>
      </c>
      <c r="BR45" s="77">
        <v>142050</v>
      </c>
      <c r="BS45" s="77" t="s">
        <v>120</v>
      </c>
      <c r="BT45" s="77">
        <v>140460</v>
      </c>
      <c r="BU45" s="77" t="s">
        <v>120</v>
      </c>
      <c r="BV45" s="77">
        <v>137857</v>
      </c>
      <c r="BW45" s="77" t="s">
        <v>120</v>
      </c>
      <c r="BX45" s="77">
        <v>133059</v>
      </c>
      <c r="BY45" s="77" t="s">
        <v>120</v>
      </c>
      <c r="BZ45" s="77">
        <v>129857</v>
      </c>
      <c r="CA45" s="77" t="s">
        <v>120</v>
      </c>
      <c r="CB45" s="77">
        <v>130139</v>
      </c>
      <c r="CC45" s="77" t="s">
        <v>120</v>
      </c>
      <c r="CD45" s="77">
        <v>127818</v>
      </c>
      <c r="CE45" s="77" t="s">
        <v>120</v>
      </c>
      <c r="CF45" s="77">
        <v>131953</v>
      </c>
      <c r="CG45" s="77" t="s">
        <v>120</v>
      </c>
      <c r="CH45" s="77">
        <v>127705</v>
      </c>
      <c r="CI45" s="77" t="s">
        <v>120</v>
      </c>
      <c r="CJ45" s="77">
        <v>123704</v>
      </c>
      <c r="CK45" s="77" t="s">
        <v>120</v>
      </c>
      <c r="CL45" s="77">
        <v>125029</v>
      </c>
      <c r="CM45" s="77" t="s">
        <v>120</v>
      </c>
      <c r="CN45" s="77">
        <v>125844</v>
      </c>
      <c r="CO45" s="77" t="s">
        <v>120</v>
      </c>
      <c r="CP45" s="77">
        <v>130115</v>
      </c>
      <c r="CQ45" s="77" t="s">
        <v>120</v>
      </c>
      <c r="CR45" s="77">
        <v>135464</v>
      </c>
      <c r="CS45" s="77" t="s">
        <v>120</v>
      </c>
      <c r="CT45" s="77">
        <v>132842</v>
      </c>
      <c r="CU45" s="77" t="s">
        <v>120</v>
      </c>
      <c r="CV45" s="77">
        <v>134804</v>
      </c>
      <c r="CW45" s="77" t="s">
        <v>120</v>
      </c>
      <c r="CX45" s="77">
        <v>134002</v>
      </c>
      <c r="CY45" s="77" t="s">
        <v>120</v>
      </c>
      <c r="CZ45" s="77">
        <v>130474</v>
      </c>
      <c r="DA45" s="77" t="s">
        <v>120</v>
      </c>
      <c r="DB45" s="77">
        <v>127911</v>
      </c>
      <c r="DC45" s="77" t="s">
        <v>120</v>
      </c>
      <c r="DD45" s="77">
        <v>132770</v>
      </c>
      <c r="DE45" s="77" t="s">
        <v>120</v>
      </c>
      <c r="DF45" s="77">
        <v>138414</v>
      </c>
      <c r="DG45" s="77" t="s">
        <v>120</v>
      </c>
      <c r="DH45" s="77">
        <v>139003</v>
      </c>
      <c r="DI45" s="77" t="s">
        <v>120</v>
      </c>
      <c r="DJ45" s="77">
        <v>138715</v>
      </c>
      <c r="DK45" s="77" t="s">
        <v>120</v>
      </c>
      <c r="DL45" s="77">
        <v>137411</v>
      </c>
      <c r="DM45" s="77" t="s">
        <v>120</v>
      </c>
      <c r="DN45" s="77">
        <v>127690</v>
      </c>
      <c r="DO45" s="77" t="s">
        <v>120</v>
      </c>
      <c r="DP45" s="77">
        <v>121316</v>
      </c>
      <c r="DQ45" s="77" t="s">
        <v>120</v>
      </c>
      <c r="DR45" s="77">
        <v>116541</v>
      </c>
      <c r="DS45" s="77" t="s">
        <v>120</v>
      </c>
      <c r="DT45" s="77">
        <v>114904</v>
      </c>
      <c r="DU45" s="77" t="s">
        <v>120</v>
      </c>
      <c r="DV45" s="77">
        <v>114409</v>
      </c>
      <c r="DW45" s="77" t="s">
        <v>120</v>
      </c>
      <c r="DX45" s="77">
        <v>113283</v>
      </c>
      <c r="DY45" s="77" t="s">
        <v>120</v>
      </c>
      <c r="DZ45" s="77">
        <v>113641</v>
      </c>
      <c r="EA45" s="77" t="s">
        <v>120</v>
      </c>
      <c r="EB45" s="77">
        <v>112989</v>
      </c>
      <c r="EC45" s="77" t="s">
        <v>120</v>
      </c>
      <c r="ED45" s="77">
        <v>110223</v>
      </c>
      <c r="EE45" s="77" t="s">
        <v>120</v>
      </c>
      <c r="EF45" s="77">
        <v>107098</v>
      </c>
      <c r="EG45" s="77" t="s">
        <v>120</v>
      </c>
      <c r="EH45" s="77">
        <v>108404</v>
      </c>
      <c r="EI45" s="77" t="s">
        <v>120</v>
      </c>
      <c r="EJ45" s="77">
        <v>106751</v>
      </c>
      <c r="EK45" s="77" t="s">
        <v>120</v>
      </c>
      <c r="EL45" s="77">
        <v>104258</v>
      </c>
      <c r="EM45" s="77" t="s">
        <v>120</v>
      </c>
      <c r="EN45" s="77">
        <v>107566</v>
      </c>
      <c r="EO45" s="77" t="s">
        <v>120</v>
      </c>
      <c r="EP45" s="77">
        <v>109846</v>
      </c>
      <c r="EQ45" s="77" t="s">
        <v>120</v>
      </c>
      <c r="ER45" s="77">
        <v>112058</v>
      </c>
      <c r="ES45" s="77" t="s">
        <v>120</v>
      </c>
      <c r="ET45" s="77">
        <v>111095</v>
      </c>
      <c r="EU45" s="77" t="s">
        <v>120</v>
      </c>
      <c r="EV45" s="77">
        <v>110052</v>
      </c>
      <c r="EW45" s="77" t="s">
        <v>120</v>
      </c>
      <c r="EX45" s="77">
        <v>107099</v>
      </c>
      <c r="EY45" s="77" t="s">
        <v>120</v>
      </c>
      <c r="EZ45" s="77">
        <v>102442</v>
      </c>
      <c r="FA45" s="77" t="s">
        <v>120</v>
      </c>
      <c r="FB45" s="77">
        <v>93151</v>
      </c>
      <c r="FC45" s="77" t="s">
        <v>120</v>
      </c>
      <c r="FD45" s="77">
        <v>83344</v>
      </c>
      <c r="FE45" s="77" t="s">
        <v>120</v>
      </c>
      <c r="FF45" s="77">
        <v>70979</v>
      </c>
      <c r="FG45" s="77" t="s">
        <v>120</v>
      </c>
      <c r="FH45" s="77">
        <v>65042</v>
      </c>
      <c r="FI45" s="77" t="s">
        <v>120</v>
      </c>
      <c r="FJ45" s="77">
        <v>62228</v>
      </c>
      <c r="FK45" s="77" t="s">
        <v>120</v>
      </c>
      <c r="FL45" s="77">
        <v>56875</v>
      </c>
      <c r="FM45" s="77" t="s">
        <v>120</v>
      </c>
      <c r="FN45" s="77">
        <v>50651</v>
      </c>
      <c r="FO45" s="77" t="s">
        <v>120</v>
      </c>
      <c r="FP45" s="77">
        <v>46234</v>
      </c>
      <c r="FQ45" s="77" t="s">
        <v>120</v>
      </c>
      <c r="FR45" s="77">
        <v>40534</v>
      </c>
      <c r="FS45" s="77" t="s">
        <v>120</v>
      </c>
      <c r="FT45" s="77">
        <v>35935</v>
      </c>
      <c r="FU45" s="77" t="s">
        <v>120</v>
      </c>
      <c r="FV45" s="77">
        <v>32151</v>
      </c>
      <c r="FW45" s="77" t="s">
        <v>120</v>
      </c>
      <c r="FX45" s="77">
        <v>29194</v>
      </c>
      <c r="FY45" s="77" t="s">
        <v>120</v>
      </c>
      <c r="FZ45" s="77">
        <v>25560</v>
      </c>
      <c r="GA45" s="77" t="s">
        <v>120</v>
      </c>
      <c r="GB45" s="77">
        <v>22125</v>
      </c>
      <c r="GC45" s="77" t="s">
        <v>120</v>
      </c>
      <c r="GD45" s="77">
        <v>17922</v>
      </c>
      <c r="GE45" s="77" t="s">
        <v>120</v>
      </c>
      <c r="GF45" s="77">
        <v>15086</v>
      </c>
      <c r="GG45" s="77" t="s">
        <v>120</v>
      </c>
      <c r="GH45" s="77">
        <v>11928</v>
      </c>
      <c r="GI45" s="77" t="s">
        <v>120</v>
      </c>
      <c r="GJ45" s="77">
        <v>9315</v>
      </c>
      <c r="GK45" s="77" t="s">
        <v>120</v>
      </c>
      <c r="GL45" s="77">
        <v>7135</v>
      </c>
      <c r="GM45" s="77" t="s">
        <v>120</v>
      </c>
      <c r="GN45" s="77">
        <v>5361</v>
      </c>
      <c r="GO45" s="77" t="s">
        <v>120</v>
      </c>
      <c r="GP45" s="77">
        <v>3710</v>
      </c>
      <c r="GQ45" s="77" t="s">
        <v>120</v>
      </c>
      <c r="GR45" s="77">
        <v>2515</v>
      </c>
      <c r="GS45" s="77" t="s">
        <v>120</v>
      </c>
      <c r="GT45" s="77">
        <v>1770</v>
      </c>
      <c r="GU45" s="77" t="s">
        <v>120</v>
      </c>
      <c r="GV45" s="77">
        <v>2449</v>
      </c>
      <c r="GW45" s="77" t="s">
        <v>120</v>
      </c>
      <c r="GX45" s="77">
        <v>0</v>
      </c>
      <c r="GY45" s="77" t="s">
        <v>120</v>
      </c>
      <c r="HA45" s="70" t="str">
        <f t="shared" si="0"/>
        <v>Sweden</v>
      </c>
      <c r="HB45" s="94">
        <f t="shared" si="1"/>
        <v>7964921</v>
      </c>
      <c r="HC45" s="94">
        <f t="shared" si="2"/>
        <v>595076</v>
      </c>
    </row>
    <row r="46" spans="1:211" x14ac:dyDescent="0.25">
      <c r="A46" s="75" t="s">
        <v>254</v>
      </c>
      <c r="B46" s="76" t="s">
        <v>229</v>
      </c>
      <c r="C46" s="76" t="s">
        <v>120</v>
      </c>
      <c r="D46" s="76" t="s">
        <v>229</v>
      </c>
      <c r="E46" s="76" t="s">
        <v>120</v>
      </c>
      <c r="F46" s="76" t="s">
        <v>229</v>
      </c>
      <c r="G46" s="76" t="s">
        <v>120</v>
      </c>
      <c r="H46" s="76" t="s">
        <v>229</v>
      </c>
      <c r="I46" s="76" t="s">
        <v>120</v>
      </c>
      <c r="J46" s="76" t="s">
        <v>229</v>
      </c>
      <c r="K46" s="76" t="s">
        <v>120</v>
      </c>
      <c r="L46" s="76" t="s">
        <v>229</v>
      </c>
      <c r="M46" s="76" t="s">
        <v>120</v>
      </c>
      <c r="N46" s="76" t="s">
        <v>229</v>
      </c>
      <c r="O46" s="76" t="s">
        <v>120</v>
      </c>
      <c r="P46" s="76" t="s">
        <v>229</v>
      </c>
      <c r="Q46" s="76" t="s">
        <v>120</v>
      </c>
      <c r="R46" s="76" t="s">
        <v>229</v>
      </c>
      <c r="S46" s="76" t="s">
        <v>120</v>
      </c>
      <c r="T46" s="76" t="s">
        <v>229</v>
      </c>
      <c r="U46" s="76" t="s">
        <v>120</v>
      </c>
      <c r="V46" s="76" t="s">
        <v>229</v>
      </c>
      <c r="W46" s="76" t="s">
        <v>120</v>
      </c>
      <c r="X46" s="76" t="s">
        <v>229</v>
      </c>
      <c r="Y46" s="76" t="s">
        <v>120</v>
      </c>
      <c r="Z46" s="76" t="s">
        <v>229</v>
      </c>
      <c r="AA46" s="76" t="s">
        <v>120</v>
      </c>
      <c r="AB46" s="76" t="s">
        <v>229</v>
      </c>
      <c r="AC46" s="76" t="s">
        <v>120</v>
      </c>
      <c r="AD46" s="76" t="s">
        <v>229</v>
      </c>
      <c r="AE46" s="76" t="s">
        <v>120</v>
      </c>
      <c r="AF46" s="76" t="s">
        <v>229</v>
      </c>
      <c r="AG46" s="76" t="s">
        <v>120</v>
      </c>
      <c r="AH46" s="76" t="s">
        <v>229</v>
      </c>
      <c r="AI46" s="76" t="s">
        <v>120</v>
      </c>
      <c r="AJ46" s="76" t="s">
        <v>229</v>
      </c>
      <c r="AK46" s="76" t="s">
        <v>120</v>
      </c>
      <c r="AL46" s="76" t="s">
        <v>229</v>
      </c>
      <c r="AM46" s="76" t="s">
        <v>120</v>
      </c>
      <c r="AN46" s="76" t="s">
        <v>229</v>
      </c>
      <c r="AO46" s="76" t="s">
        <v>120</v>
      </c>
      <c r="AP46" s="76" t="s">
        <v>229</v>
      </c>
      <c r="AQ46" s="76" t="s">
        <v>120</v>
      </c>
      <c r="AR46" s="76" t="s">
        <v>229</v>
      </c>
      <c r="AS46" s="76" t="s">
        <v>120</v>
      </c>
      <c r="AT46" s="76" t="s">
        <v>229</v>
      </c>
      <c r="AU46" s="76" t="s">
        <v>120</v>
      </c>
      <c r="AV46" s="76" t="s">
        <v>229</v>
      </c>
      <c r="AW46" s="76" t="s">
        <v>120</v>
      </c>
      <c r="AX46" s="76" t="s">
        <v>229</v>
      </c>
      <c r="AY46" s="76" t="s">
        <v>120</v>
      </c>
      <c r="AZ46" s="76" t="s">
        <v>229</v>
      </c>
      <c r="BA46" s="76" t="s">
        <v>120</v>
      </c>
      <c r="BB46" s="76" t="s">
        <v>229</v>
      </c>
      <c r="BC46" s="76" t="s">
        <v>120</v>
      </c>
      <c r="BD46" s="76" t="s">
        <v>229</v>
      </c>
      <c r="BE46" s="76" t="s">
        <v>120</v>
      </c>
      <c r="BF46" s="76" t="s">
        <v>229</v>
      </c>
      <c r="BG46" s="76" t="s">
        <v>120</v>
      </c>
      <c r="BH46" s="76" t="s">
        <v>229</v>
      </c>
      <c r="BI46" s="76" t="s">
        <v>120</v>
      </c>
      <c r="BJ46" s="76" t="s">
        <v>229</v>
      </c>
      <c r="BK46" s="76" t="s">
        <v>120</v>
      </c>
      <c r="BL46" s="76" t="s">
        <v>229</v>
      </c>
      <c r="BM46" s="76" t="s">
        <v>120</v>
      </c>
      <c r="BN46" s="76" t="s">
        <v>229</v>
      </c>
      <c r="BO46" s="76" t="s">
        <v>120</v>
      </c>
      <c r="BP46" s="76" t="s">
        <v>229</v>
      </c>
      <c r="BQ46" s="76" t="s">
        <v>120</v>
      </c>
      <c r="BR46" s="76" t="s">
        <v>229</v>
      </c>
      <c r="BS46" s="76" t="s">
        <v>120</v>
      </c>
      <c r="BT46" s="76" t="s">
        <v>229</v>
      </c>
      <c r="BU46" s="76" t="s">
        <v>120</v>
      </c>
      <c r="BV46" s="76" t="s">
        <v>229</v>
      </c>
      <c r="BW46" s="76" t="s">
        <v>120</v>
      </c>
      <c r="BX46" s="76" t="s">
        <v>229</v>
      </c>
      <c r="BY46" s="76" t="s">
        <v>120</v>
      </c>
      <c r="BZ46" s="76" t="s">
        <v>229</v>
      </c>
      <c r="CA46" s="76" t="s">
        <v>120</v>
      </c>
      <c r="CB46" s="76" t="s">
        <v>229</v>
      </c>
      <c r="CC46" s="76" t="s">
        <v>120</v>
      </c>
      <c r="CD46" s="76" t="s">
        <v>229</v>
      </c>
      <c r="CE46" s="76" t="s">
        <v>120</v>
      </c>
      <c r="CF46" s="76" t="s">
        <v>229</v>
      </c>
      <c r="CG46" s="76" t="s">
        <v>120</v>
      </c>
      <c r="CH46" s="76" t="s">
        <v>229</v>
      </c>
      <c r="CI46" s="76" t="s">
        <v>120</v>
      </c>
      <c r="CJ46" s="76" t="s">
        <v>229</v>
      </c>
      <c r="CK46" s="76" t="s">
        <v>120</v>
      </c>
      <c r="CL46" s="76" t="s">
        <v>229</v>
      </c>
      <c r="CM46" s="76" t="s">
        <v>120</v>
      </c>
      <c r="CN46" s="76" t="s">
        <v>229</v>
      </c>
      <c r="CO46" s="76" t="s">
        <v>120</v>
      </c>
      <c r="CP46" s="76" t="s">
        <v>229</v>
      </c>
      <c r="CQ46" s="76" t="s">
        <v>120</v>
      </c>
      <c r="CR46" s="76" t="s">
        <v>229</v>
      </c>
      <c r="CS46" s="76" t="s">
        <v>120</v>
      </c>
      <c r="CT46" s="76" t="s">
        <v>229</v>
      </c>
      <c r="CU46" s="76" t="s">
        <v>120</v>
      </c>
      <c r="CV46" s="76" t="s">
        <v>229</v>
      </c>
      <c r="CW46" s="76" t="s">
        <v>120</v>
      </c>
      <c r="CX46" s="76" t="s">
        <v>229</v>
      </c>
      <c r="CY46" s="76" t="s">
        <v>120</v>
      </c>
      <c r="CZ46" s="76" t="s">
        <v>229</v>
      </c>
      <c r="DA46" s="76" t="s">
        <v>120</v>
      </c>
      <c r="DB46" s="76" t="s">
        <v>229</v>
      </c>
      <c r="DC46" s="76" t="s">
        <v>120</v>
      </c>
      <c r="DD46" s="76" t="s">
        <v>229</v>
      </c>
      <c r="DE46" s="76" t="s">
        <v>120</v>
      </c>
      <c r="DF46" s="76" t="s">
        <v>229</v>
      </c>
      <c r="DG46" s="76" t="s">
        <v>120</v>
      </c>
      <c r="DH46" s="76" t="s">
        <v>229</v>
      </c>
      <c r="DI46" s="76" t="s">
        <v>120</v>
      </c>
      <c r="DJ46" s="76" t="s">
        <v>229</v>
      </c>
      <c r="DK46" s="76" t="s">
        <v>120</v>
      </c>
      <c r="DL46" s="76" t="s">
        <v>229</v>
      </c>
      <c r="DM46" s="76" t="s">
        <v>120</v>
      </c>
      <c r="DN46" s="76" t="s">
        <v>229</v>
      </c>
      <c r="DO46" s="76" t="s">
        <v>120</v>
      </c>
      <c r="DP46" s="76" t="s">
        <v>229</v>
      </c>
      <c r="DQ46" s="76" t="s">
        <v>120</v>
      </c>
      <c r="DR46" s="76" t="s">
        <v>229</v>
      </c>
      <c r="DS46" s="76" t="s">
        <v>120</v>
      </c>
      <c r="DT46" s="76" t="s">
        <v>229</v>
      </c>
      <c r="DU46" s="76" t="s">
        <v>120</v>
      </c>
      <c r="DV46" s="76" t="s">
        <v>229</v>
      </c>
      <c r="DW46" s="76" t="s">
        <v>120</v>
      </c>
      <c r="DX46" s="76" t="s">
        <v>229</v>
      </c>
      <c r="DY46" s="76" t="s">
        <v>120</v>
      </c>
      <c r="DZ46" s="76" t="s">
        <v>229</v>
      </c>
      <c r="EA46" s="76" t="s">
        <v>120</v>
      </c>
      <c r="EB46" s="76" t="s">
        <v>229</v>
      </c>
      <c r="EC46" s="76" t="s">
        <v>120</v>
      </c>
      <c r="ED46" s="76" t="s">
        <v>229</v>
      </c>
      <c r="EE46" s="76" t="s">
        <v>120</v>
      </c>
      <c r="EF46" s="76" t="s">
        <v>229</v>
      </c>
      <c r="EG46" s="76" t="s">
        <v>120</v>
      </c>
      <c r="EH46" s="76" t="s">
        <v>229</v>
      </c>
      <c r="EI46" s="76" t="s">
        <v>120</v>
      </c>
      <c r="EJ46" s="76" t="s">
        <v>229</v>
      </c>
      <c r="EK46" s="76" t="s">
        <v>120</v>
      </c>
      <c r="EL46" s="76" t="s">
        <v>229</v>
      </c>
      <c r="EM46" s="76" t="s">
        <v>120</v>
      </c>
      <c r="EN46" s="76" t="s">
        <v>229</v>
      </c>
      <c r="EO46" s="76" t="s">
        <v>120</v>
      </c>
      <c r="EP46" s="76" t="s">
        <v>229</v>
      </c>
      <c r="EQ46" s="76" t="s">
        <v>120</v>
      </c>
      <c r="ER46" s="76" t="s">
        <v>229</v>
      </c>
      <c r="ES46" s="76" t="s">
        <v>120</v>
      </c>
      <c r="ET46" s="76" t="s">
        <v>229</v>
      </c>
      <c r="EU46" s="76" t="s">
        <v>120</v>
      </c>
      <c r="EV46" s="76" t="s">
        <v>229</v>
      </c>
      <c r="EW46" s="76" t="s">
        <v>120</v>
      </c>
      <c r="EX46" s="76" t="s">
        <v>229</v>
      </c>
      <c r="EY46" s="76" t="s">
        <v>120</v>
      </c>
      <c r="EZ46" s="76" t="s">
        <v>229</v>
      </c>
      <c r="FA46" s="76" t="s">
        <v>120</v>
      </c>
      <c r="FB46" s="76" t="s">
        <v>229</v>
      </c>
      <c r="FC46" s="76" t="s">
        <v>120</v>
      </c>
      <c r="FD46" s="76" t="s">
        <v>229</v>
      </c>
      <c r="FE46" s="76" t="s">
        <v>120</v>
      </c>
      <c r="FF46" s="76" t="s">
        <v>229</v>
      </c>
      <c r="FG46" s="76" t="s">
        <v>120</v>
      </c>
      <c r="FH46" s="76" t="s">
        <v>229</v>
      </c>
      <c r="FI46" s="76" t="s">
        <v>120</v>
      </c>
      <c r="FJ46" s="76" t="s">
        <v>229</v>
      </c>
      <c r="FK46" s="76" t="s">
        <v>120</v>
      </c>
      <c r="FL46" s="76" t="s">
        <v>229</v>
      </c>
      <c r="FM46" s="76" t="s">
        <v>120</v>
      </c>
      <c r="FN46" s="76" t="s">
        <v>229</v>
      </c>
      <c r="FO46" s="76" t="s">
        <v>120</v>
      </c>
      <c r="FP46" s="76" t="s">
        <v>229</v>
      </c>
      <c r="FQ46" s="76" t="s">
        <v>120</v>
      </c>
      <c r="FR46" s="76" t="s">
        <v>229</v>
      </c>
      <c r="FS46" s="76" t="s">
        <v>120</v>
      </c>
      <c r="FT46" s="76" t="s">
        <v>229</v>
      </c>
      <c r="FU46" s="76" t="s">
        <v>120</v>
      </c>
      <c r="FV46" s="76" t="s">
        <v>229</v>
      </c>
      <c r="FW46" s="76" t="s">
        <v>120</v>
      </c>
      <c r="FX46" s="76" t="s">
        <v>229</v>
      </c>
      <c r="FY46" s="76" t="s">
        <v>120</v>
      </c>
      <c r="FZ46" s="76" t="s">
        <v>229</v>
      </c>
      <c r="GA46" s="76" t="s">
        <v>120</v>
      </c>
      <c r="GB46" s="76" t="s">
        <v>229</v>
      </c>
      <c r="GC46" s="76" t="s">
        <v>120</v>
      </c>
      <c r="GD46" s="76" t="s">
        <v>229</v>
      </c>
      <c r="GE46" s="76" t="s">
        <v>120</v>
      </c>
      <c r="GF46" s="76" t="s">
        <v>229</v>
      </c>
      <c r="GG46" s="76" t="s">
        <v>120</v>
      </c>
      <c r="GH46" s="76" t="s">
        <v>229</v>
      </c>
      <c r="GI46" s="76" t="s">
        <v>120</v>
      </c>
      <c r="GJ46" s="76" t="s">
        <v>229</v>
      </c>
      <c r="GK46" s="76" t="s">
        <v>120</v>
      </c>
      <c r="GL46" s="76" t="s">
        <v>229</v>
      </c>
      <c r="GM46" s="76" t="s">
        <v>120</v>
      </c>
      <c r="GN46" s="76" t="s">
        <v>229</v>
      </c>
      <c r="GO46" s="76" t="s">
        <v>120</v>
      </c>
      <c r="GP46" s="76" t="s">
        <v>229</v>
      </c>
      <c r="GQ46" s="76" t="s">
        <v>120</v>
      </c>
      <c r="GR46" s="76" t="s">
        <v>229</v>
      </c>
      <c r="GS46" s="76" t="s">
        <v>120</v>
      </c>
      <c r="GT46" s="76" t="s">
        <v>229</v>
      </c>
      <c r="GU46" s="76" t="s">
        <v>120</v>
      </c>
      <c r="GV46" s="76" t="s">
        <v>229</v>
      </c>
      <c r="GW46" s="76" t="s">
        <v>120</v>
      </c>
      <c r="GX46" s="76" t="s">
        <v>229</v>
      </c>
      <c r="GY46" s="76" t="s">
        <v>120</v>
      </c>
      <c r="HA46" s="70" t="str">
        <f t="shared" si="0"/>
        <v>European Economic Area (EU28 - 2013-2020 and IS, LI, NO)</v>
      </c>
      <c r="HB46" s="94">
        <f t="shared" si="1"/>
        <v>0</v>
      </c>
      <c r="HC46" s="94">
        <f t="shared" si="2"/>
        <v>0</v>
      </c>
    </row>
    <row r="47" spans="1:211" x14ac:dyDescent="0.25">
      <c r="A47" s="75" t="s">
        <v>255</v>
      </c>
      <c r="B47" s="77" t="s">
        <v>229</v>
      </c>
      <c r="C47" s="77" t="s">
        <v>120</v>
      </c>
      <c r="D47" s="77" t="s">
        <v>229</v>
      </c>
      <c r="E47" s="77" t="s">
        <v>120</v>
      </c>
      <c r="F47" s="77" t="s">
        <v>229</v>
      </c>
      <c r="G47" s="77" t="s">
        <v>120</v>
      </c>
      <c r="H47" s="77" t="s">
        <v>229</v>
      </c>
      <c r="I47" s="77" t="s">
        <v>120</v>
      </c>
      <c r="J47" s="77" t="s">
        <v>229</v>
      </c>
      <c r="K47" s="77" t="s">
        <v>120</v>
      </c>
      <c r="L47" s="77" t="s">
        <v>229</v>
      </c>
      <c r="M47" s="77" t="s">
        <v>120</v>
      </c>
      <c r="N47" s="77" t="s">
        <v>229</v>
      </c>
      <c r="O47" s="77" t="s">
        <v>120</v>
      </c>
      <c r="P47" s="77" t="s">
        <v>229</v>
      </c>
      <c r="Q47" s="77" t="s">
        <v>120</v>
      </c>
      <c r="R47" s="77" t="s">
        <v>229</v>
      </c>
      <c r="S47" s="77" t="s">
        <v>120</v>
      </c>
      <c r="T47" s="77" t="s">
        <v>229</v>
      </c>
      <c r="U47" s="77" t="s">
        <v>120</v>
      </c>
      <c r="V47" s="77" t="s">
        <v>229</v>
      </c>
      <c r="W47" s="77" t="s">
        <v>120</v>
      </c>
      <c r="X47" s="77" t="s">
        <v>229</v>
      </c>
      <c r="Y47" s="77" t="s">
        <v>120</v>
      </c>
      <c r="Z47" s="77" t="s">
        <v>229</v>
      </c>
      <c r="AA47" s="77" t="s">
        <v>120</v>
      </c>
      <c r="AB47" s="77" t="s">
        <v>229</v>
      </c>
      <c r="AC47" s="77" t="s">
        <v>120</v>
      </c>
      <c r="AD47" s="77" t="s">
        <v>229</v>
      </c>
      <c r="AE47" s="77" t="s">
        <v>120</v>
      </c>
      <c r="AF47" s="77" t="s">
        <v>229</v>
      </c>
      <c r="AG47" s="77" t="s">
        <v>120</v>
      </c>
      <c r="AH47" s="77" t="s">
        <v>229</v>
      </c>
      <c r="AI47" s="77" t="s">
        <v>120</v>
      </c>
      <c r="AJ47" s="77" t="s">
        <v>229</v>
      </c>
      <c r="AK47" s="77" t="s">
        <v>120</v>
      </c>
      <c r="AL47" s="77" t="s">
        <v>229</v>
      </c>
      <c r="AM47" s="77" t="s">
        <v>120</v>
      </c>
      <c r="AN47" s="77" t="s">
        <v>229</v>
      </c>
      <c r="AO47" s="77" t="s">
        <v>120</v>
      </c>
      <c r="AP47" s="77" t="s">
        <v>229</v>
      </c>
      <c r="AQ47" s="77" t="s">
        <v>120</v>
      </c>
      <c r="AR47" s="77" t="s">
        <v>229</v>
      </c>
      <c r="AS47" s="77" t="s">
        <v>120</v>
      </c>
      <c r="AT47" s="77" t="s">
        <v>229</v>
      </c>
      <c r="AU47" s="77" t="s">
        <v>120</v>
      </c>
      <c r="AV47" s="77" t="s">
        <v>229</v>
      </c>
      <c r="AW47" s="77" t="s">
        <v>120</v>
      </c>
      <c r="AX47" s="77" t="s">
        <v>229</v>
      </c>
      <c r="AY47" s="77" t="s">
        <v>120</v>
      </c>
      <c r="AZ47" s="77" t="s">
        <v>229</v>
      </c>
      <c r="BA47" s="77" t="s">
        <v>120</v>
      </c>
      <c r="BB47" s="77" t="s">
        <v>229</v>
      </c>
      <c r="BC47" s="77" t="s">
        <v>120</v>
      </c>
      <c r="BD47" s="77" t="s">
        <v>229</v>
      </c>
      <c r="BE47" s="77" t="s">
        <v>120</v>
      </c>
      <c r="BF47" s="77" t="s">
        <v>229</v>
      </c>
      <c r="BG47" s="77" t="s">
        <v>120</v>
      </c>
      <c r="BH47" s="77" t="s">
        <v>229</v>
      </c>
      <c r="BI47" s="77" t="s">
        <v>120</v>
      </c>
      <c r="BJ47" s="77" t="s">
        <v>229</v>
      </c>
      <c r="BK47" s="77" t="s">
        <v>120</v>
      </c>
      <c r="BL47" s="77" t="s">
        <v>229</v>
      </c>
      <c r="BM47" s="77" t="s">
        <v>120</v>
      </c>
      <c r="BN47" s="77" t="s">
        <v>229</v>
      </c>
      <c r="BO47" s="77" t="s">
        <v>120</v>
      </c>
      <c r="BP47" s="77" t="s">
        <v>229</v>
      </c>
      <c r="BQ47" s="77" t="s">
        <v>120</v>
      </c>
      <c r="BR47" s="77" t="s">
        <v>229</v>
      </c>
      <c r="BS47" s="77" t="s">
        <v>120</v>
      </c>
      <c r="BT47" s="77" t="s">
        <v>229</v>
      </c>
      <c r="BU47" s="77" t="s">
        <v>120</v>
      </c>
      <c r="BV47" s="77" t="s">
        <v>229</v>
      </c>
      <c r="BW47" s="77" t="s">
        <v>120</v>
      </c>
      <c r="BX47" s="77" t="s">
        <v>229</v>
      </c>
      <c r="BY47" s="77" t="s">
        <v>120</v>
      </c>
      <c r="BZ47" s="77" t="s">
        <v>229</v>
      </c>
      <c r="CA47" s="77" t="s">
        <v>120</v>
      </c>
      <c r="CB47" s="77" t="s">
        <v>229</v>
      </c>
      <c r="CC47" s="77" t="s">
        <v>120</v>
      </c>
      <c r="CD47" s="77" t="s">
        <v>229</v>
      </c>
      <c r="CE47" s="77" t="s">
        <v>120</v>
      </c>
      <c r="CF47" s="77" t="s">
        <v>229</v>
      </c>
      <c r="CG47" s="77" t="s">
        <v>120</v>
      </c>
      <c r="CH47" s="77" t="s">
        <v>229</v>
      </c>
      <c r="CI47" s="77" t="s">
        <v>120</v>
      </c>
      <c r="CJ47" s="77" t="s">
        <v>229</v>
      </c>
      <c r="CK47" s="77" t="s">
        <v>120</v>
      </c>
      <c r="CL47" s="77" t="s">
        <v>229</v>
      </c>
      <c r="CM47" s="77" t="s">
        <v>120</v>
      </c>
      <c r="CN47" s="77" t="s">
        <v>229</v>
      </c>
      <c r="CO47" s="77" t="s">
        <v>120</v>
      </c>
      <c r="CP47" s="77" t="s">
        <v>229</v>
      </c>
      <c r="CQ47" s="77" t="s">
        <v>120</v>
      </c>
      <c r="CR47" s="77" t="s">
        <v>229</v>
      </c>
      <c r="CS47" s="77" t="s">
        <v>120</v>
      </c>
      <c r="CT47" s="77" t="s">
        <v>229</v>
      </c>
      <c r="CU47" s="77" t="s">
        <v>120</v>
      </c>
      <c r="CV47" s="77" t="s">
        <v>229</v>
      </c>
      <c r="CW47" s="77" t="s">
        <v>120</v>
      </c>
      <c r="CX47" s="77" t="s">
        <v>229</v>
      </c>
      <c r="CY47" s="77" t="s">
        <v>120</v>
      </c>
      <c r="CZ47" s="77" t="s">
        <v>229</v>
      </c>
      <c r="DA47" s="77" t="s">
        <v>120</v>
      </c>
      <c r="DB47" s="77" t="s">
        <v>229</v>
      </c>
      <c r="DC47" s="77" t="s">
        <v>120</v>
      </c>
      <c r="DD47" s="77" t="s">
        <v>229</v>
      </c>
      <c r="DE47" s="77" t="s">
        <v>120</v>
      </c>
      <c r="DF47" s="77" t="s">
        <v>229</v>
      </c>
      <c r="DG47" s="77" t="s">
        <v>120</v>
      </c>
      <c r="DH47" s="77" t="s">
        <v>229</v>
      </c>
      <c r="DI47" s="77" t="s">
        <v>120</v>
      </c>
      <c r="DJ47" s="77" t="s">
        <v>229</v>
      </c>
      <c r="DK47" s="77" t="s">
        <v>120</v>
      </c>
      <c r="DL47" s="77" t="s">
        <v>229</v>
      </c>
      <c r="DM47" s="77" t="s">
        <v>120</v>
      </c>
      <c r="DN47" s="77" t="s">
        <v>229</v>
      </c>
      <c r="DO47" s="77" t="s">
        <v>120</v>
      </c>
      <c r="DP47" s="77" t="s">
        <v>229</v>
      </c>
      <c r="DQ47" s="77" t="s">
        <v>120</v>
      </c>
      <c r="DR47" s="77" t="s">
        <v>229</v>
      </c>
      <c r="DS47" s="77" t="s">
        <v>120</v>
      </c>
      <c r="DT47" s="77" t="s">
        <v>229</v>
      </c>
      <c r="DU47" s="77" t="s">
        <v>120</v>
      </c>
      <c r="DV47" s="77" t="s">
        <v>229</v>
      </c>
      <c r="DW47" s="77" t="s">
        <v>120</v>
      </c>
      <c r="DX47" s="77" t="s">
        <v>229</v>
      </c>
      <c r="DY47" s="77" t="s">
        <v>120</v>
      </c>
      <c r="DZ47" s="77" t="s">
        <v>229</v>
      </c>
      <c r="EA47" s="77" t="s">
        <v>120</v>
      </c>
      <c r="EB47" s="77" t="s">
        <v>229</v>
      </c>
      <c r="EC47" s="77" t="s">
        <v>120</v>
      </c>
      <c r="ED47" s="77" t="s">
        <v>229</v>
      </c>
      <c r="EE47" s="77" t="s">
        <v>120</v>
      </c>
      <c r="EF47" s="77" t="s">
        <v>229</v>
      </c>
      <c r="EG47" s="77" t="s">
        <v>120</v>
      </c>
      <c r="EH47" s="77" t="s">
        <v>229</v>
      </c>
      <c r="EI47" s="77" t="s">
        <v>120</v>
      </c>
      <c r="EJ47" s="77" t="s">
        <v>229</v>
      </c>
      <c r="EK47" s="77" t="s">
        <v>120</v>
      </c>
      <c r="EL47" s="77" t="s">
        <v>229</v>
      </c>
      <c r="EM47" s="77" t="s">
        <v>120</v>
      </c>
      <c r="EN47" s="77" t="s">
        <v>229</v>
      </c>
      <c r="EO47" s="77" t="s">
        <v>120</v>
      </c>
      <c r="EP47" s="77" t="s">
        <v>229</v>
      </c>
      <c r="EQ47" s="77" t="s">
        <v>120</v>
      </c>
      <c r="ER47" s="77" t="s">
        <v>229</v>
      </c>
      <c r="ES47" s="77" t="s">
        <v>120</v>
      </c>
      <c r="ET47" s="77" t="s">
        <v>229</v>
      </c>
      <c r="EU47" s="77" t="s">
        <v>120</v>
      </c>
      <c r="EV47" s="77" t="s">
        <v>229</v>
      </c>
      <c r="EW47" s="77" t="s">
        <v>120</v>
      </c>
      <c r="EX47" s="77" t="s">
        <v>229</v>
      </c>
      <c r="EY47" s="77" t="s">
        <v>120</v>
      </c>
      <c r="EZ47" s="77" t="s">
        <v>229</v>
      </c>
      <c r="FA47" s="77" t="s">
        <v>120</v>
      </c>
      <c r="FB47" s="77" t="s">
        <v>229</v>
      </c>
      <c r="FC47" s="77" t="s">
        <v>120</v>
      </c>
      <c r="FD47" s="77" t="s">
        <v>229</v>
      </c>
      <c r="FE47" s="77" t="s">
        <v>120</v>
      </c>
      <c r="FF47" s="77" t="s">
        <v>229</v>
      </c>
      <c r="FG47" s="77" t="s">
        <v>120</v>
      </c>
      <c r="FH47" s="77" t="s">
        <v>229</v>
      </c>
      <c r="FI47" s="77" t="s">
        <v>120</v>
      </c>
      <c r="FJ47" s="77" t="s">
        <v>229</v>
      </c>
      <c r="FK47" s="77" t="s">
        <v>120</v>
      </c>
      <c r="FL47" s="77" t="s">
        <v>229</v>
      </c>
      <c r="FM47" s="77" t="s">
        <v>120</v>
      </c>
      <c r="FN47" s="77" t="s">
        <v>229</v>
      </c>
      <c r="FO47" s="77" t="s">
        <v>120</v>
      </c>
      <c r="FP47" s="77" t="s">
        <v>229</v>
      </c>
      <c r="FQ47" s="77" t="s">
        <v>120</v>
      </c>
      <c r="FR47" s="77" t="s">
        <v>229</v>
      </c>
      <c r="FS47" s="77" t="s">
        <v>120</v>
      </c>
      <c r="FT47" s="77" t="s">
        <v>229</v>
      </c>
      <c r="FU47" s="77" t="s">
        <v>120</v>
      </c>
      <c r="FV47" s="77" t="s">
        <v>229</v>
      </c>
      <c r="FW47" s="77" t="s">
        <v>120</v>
      </c>
      <c r="FX47" s="77" t="s">
        <v>229</v>
      </c>
      <c r="FY47" s="77" t="s">
        <v>120</v>
      </c>
      <c r="FZ47" s="77" t="s">
        <v>229</v>
      </c>
      <c r="GA47" s="77" t="s">
        <v>120</v>
      </c>
      <c r="GB47" s="77" t="s">
        <v>229</v>
      </c>
      <c r="GC47" s="77" t="s">
        <v>120</v>
      </c>
      <c r="GD47" s="77" t="s">
        <v>229</v>
      </c>
      <c r="GE47" s="77" t="s">
        <v>120</v>
      </c>
      <c r="GF47" s="77" t="s">
        <v>229</v>
      </c>
      <c r="GG47" s="77" t="s">
        <v>120</v>
      </c>
      <c r="GH47" s="77" t="s">
        <v>229</v>
      </c>
      <c r="GI47" s="77" t="s">
        <v>120</v>
      </c>
      <c r="GJ47" s="77" t="s">
        <v>229</v>
      </c>
      <c r="GK47" s="77" t="s">
        <v>120</v>
      </c>
      <c r="GL47" s="77" t="s">
        <v>229</v>
      </c>
      <c r="GM47" s="77" t="s">
        <v>120</v>
      </c>
      <c r="GN47" s="77" t="s">
        <v>229</v>
      </c>
      <c r="GO47" s="77" t="s">
        <v>120</v>
      </c>
      <c r="GP47" s="77" t="s">
        <v>229</v>
      </c>
      <c r="GQ47" s="77" t="s">
        <v>120</v>
      </c>
      <c r="GR47" s="77" t="s">
        <v>229</v>
      </c>
      <c r="GS47" s="77" t="s">
        <v>120</v>
      </c>
      <c r="GT47" s="77" t="s">
        <v>229</v>
      </c>
      <c r="GU47" s="77" t="s">
        <v>120</v>
      </c>
      <c r="GV47" s="77" t="s">
        <v>229</v>
      </c>
      <c r="GW47" s="77" t="s">
        <v>120</v>
      </c>
      <c r="GX47" s="77" t="s">
        <v>229</v>
      </c>
      <c r="GY47" s="77" t="s">
        <v>120</v>
      </c>
      <c r="HA47" s="70" t="str">
        <f t="shared" si="0"/>
        <v>European Economic Area (EU27 - 2007-2013 and IS, LI, NO)</v>
      </c>
      <c r="HB47" s="94">
        <f t="shared" si="1"/>
        <v>0</v>
      </c>
      <c r="HC47" s="94">
        <f t="shared" si="2"/>
        <v>0</v>
      </c>
    </row>
    <row r="48" spans="1:211" x14ac:dyDescent="0.25">
      <c r="A48" s="75" t="s">
        <v>256</v>
      </c>
      <c r="B48" s="76">
        <v>14469516</v>
      </c>
      <c r="C48" s="76" t="s">
        <v>120</v>
      </c>
      <c r="D48" s="76">
        <v>142386</v>
      </c>
      <c r="E48" s="76" t="s">
        <v>120</v>
      </c>
      <c r="F48" s="76">
        <v>146382</v>
      </c>
      <c r="G48" s="76" t="s">
        <v>120</v>
      </c>
      <c r="H48" s="76">
        <v>149281</v>
      </c>
      <c r="I48" s="76" t="s">
        <v>120</v>
      </c>
      <c r="J48" s="76">
        <v>150855</v>
      </c>
      <c r="K48" s="76" t="s">
        <v>120</v>
      </c>
      <c r="L48" s="76">
        <v>154898</v>
      </c>
      <c r="M48" s="76" t="s">
        <v>120</v>
      </c>
      <c r="N48" s="76">
        <v>154551</v>
      </c>
      <c r="O48" s="76" t="s">
        <v>120</v>
      </c>
      <c r="P48" s="76">
        <v>154809</v>
      </c>
      <c r="Q48" s="76" t="s">
        <v>120</v>
      </c>
      <c r="R48" s="76">
        <v>153403</v>
      </c>
      <c r="S48" s="76" t="s">
        <v>120</v>
      </c>
      <c r="T48" s="76">
        <v>156227</v>
      </c>
      <c r="U48" s="76" t="s">
        <v>120</v>
      </c>
      <c r="V48" s="76">
        <v>155978</v>
      </c>
      <c r="W48" s="76" t="s">
        <v>120</v>
      </c>
      <c r="X48" s="76">
        <v>159244</v>
      </c>
      <c r="Y48" s="76" t="s">
        <v>120</v>
      </c>
      <c r="Z48" s="76">
        <v>159207</v>
      </c>
      <c r="AA48" s="76" t="s">
        <v>120</v>
      </c>
      <c r="AB48" s="76">
        <v>157686</v>
      </c>
      <c r="AC48" s="76" t="s">
        <v>120</v>
      </c>
      <c r="AD48" s="76">
        <v>154058</v>
      </c>
      <c r="AE48" s="76" t="s">
        <v>120</v>
      </c>
      <c r="AF48" s="76">
        <v>153581</v>
      </c>
      <c r="AG48" s="76" t="s">
        <v>120</v>
      </c>
      <c r="AH48" s="76">
        <v>151686</v>
      </c>
      <c r="AI48" s="76" t="s">
        <v>120</v>
      </c>
      <c r="AJ48" s="76">
        <v>152054</v>
      </c>
      <c r="AK48" s="76" t="s">
        <v>120</v>
      </c>
      <c r="AL48" s="76">
        <v>150268</v>
      </c>
      <c r="AM48" s="76" t="s">
        <v>120</v>
      </c>
      <c r="AN48" s="76">
        <v>151959</v>
      </c>
      <c r="AO48" s="76" t="s">
        <v>120</v>
      </c>
      <c r="AP48" s="76">
        <v>154531</v>
      </c>
      <c r="AQ48" s="76" t="s">
        <v>120</v>
      </c>
      <c r="AR48" s="76">
        <v>163614</v>
      </c>
      <c r="AS48" s="76" t="s">
        <v>120</v>
      </c>
      <c r="AT48" s="76">
        <v>164049</v>
      </c>
      <c r="AU48" s="76" t="s">
        <v>120</v>
      </c>
      <c r="AV48" s="76">
        <v>166402</v>
      </c>
      <c r="AW48" s="76" t="s">
        <v>120</v>
      </c>
      <c r="AX48" s="76">
        <v>172051</v>
      </c>
      <c r="AY48" s="76" t="s">
        <v>120</v>
      </c>
      <c r="AZ48" s="76">
        <v>178105</v>
      </c>
      <c r="BA48" s="76" t="s">
        <v>120</v>
      </c>
      <c r="BB48" s="76">
        <v>180263</v>
      </c>
      <c r="BC48" s="76" t="s">
        <v>120</v>
      </c>
      <c r="BD48" s="76">
        <v>185019</v>
      </c>
      <c r="BE48" s="76" t="s">
        <v>120</v>
      </c>
      <c r="BF48" s="76">
        <v>191009</v>
      </c>
      <c r="BG48" s="76" t="s">
        <v>120</v>
      </c>
      <c r="BH48" s="76">
        <v>199305</v>
      </c>
      <c r="BI48" s="76" t="s">
        <v>120</v>
      </c>
      <c r="BJ48" s="76">
        <v>203794</v>
      </c>
      <c r="BK48" s="76" t="s">
        <v>120</v>
      </c>
      <c r="BL48" s="76">
        <v>208276</v>
      </c>
      <c r="BM48" s="76" t="s">
        <v>120</v>
      </c>
      <c r="BN48" s="76">
        <v>207222</v>
      </c>
      <c r="BO48" s="76" t="s">
        <v>120</v>
      </c>
      <c r="BP48" s="76">
        <v>209227</v>
      </c>
      <c r="BQ48" s="76" t="s">
        <v>120</v>
      </c>
      <c r="BR48" s="76">
        <v>203482</v>
      </c>
      <c r="BS48" s="76" t="s">
        <v>120</v>
      </c>
      <c r="BT48" s="76">
        <v>204278</v>
      </c>
      <c r="BU48" s="76" t="s">
        <v>120</v>
      </c>
      <c r="BV48" s="76">
        <v>202964</v>
      </c>
      <c r="BW48" s="76" t="s">
        <v>120</v>
      </c>
      <c r="BX48" s="76">
        <v>202173</v>
      </c>
      <c r="BY48" s="76" t="s">
        <v>120</v>
      </c>
      <c r="BZ48" s="76">
        <v>200855</v>
      </c>
      <c r="CA48" s="76" t="s">
        <v>120</v>
      </c>
      <c r="CB48" s="76">
        <v>203303</v>
      </c>
      <c r="CC48" s="76" t="s">
        <v>120</v>
      </c>
      <c r="CD48" s="76">
        <v>200374</v>
      </c>
      <c r="CE48" s="76" t="s">
        <v>120</v>
      </c>
      <c r="CF48" s="76">
        <v>201311</v>
      </c>
      <c r="CG48" s="76" t="s">
        <v>120</v>
      </c>
      <c r="CH48" s="76">
        <v>196375</v>
      </c>
      <c r="CI48" s="76" t="s">
        <v>120</v>
      </c>
      <c r="CJ48" s="76">
        <v>193811</v>
      </c>
      <c r="CK48" s="76" t="s">
        <v>120</v>
      </c>
      <c r="CL48" s="76">
        <v>191223</v>
      </c>
      <c r="CM48" s="76" t="s">
        <v>120</v>
      </c>
      <c r="CN48" s="76">
        <v>191900</v>
      </c>
      <c r="CO48" s="76" t="s">
        <v>120</v>
      </c>
      <c r="CP48" s="76">
        <v>192986</v>
      </c>
      <c r="CQ48" s="76" t="s">
        <v>120</v>
      </c>
      <c r="CR48" s="76">
        <v>197802</v>
      </c>
      <c r="CS48" s="76" t="s">
        <v>120</v>
      </c>
      <c r="CT48" s="76">
        <v>198497</v>
      </c>
      <c r="CU48" s="76" t="s">
        <v>120</v>
      </c>
      <c r="CV48" s="76">
        <v>203951</v>
      </c>
      <c r="CW48" s="76" t="s">
        <v>120</v>
      </c>
      <c r="CX48" s="76">
        <v>206769</v>
      </c>
      <c r="CY48" s="76" t="s">
        <v>120</v>
      </c>
      <c r="CZ48" s="76">
        <v>206854</v>
      </c>
      <c r="DA48" s="76" t="s">
        <v>120</v>
      </c>
      <c r="DB48" s="76">
        <v>211274</v>
      </c>
      <c r="DC48" s="76" t="s">
        <v>120</v>
      </c>
      <c r="DD48" s="76">
        <v>212474</v>
      </c>
      <c r="DE48" s="76" t="s">
        <v>120</v>
      </c>
      <c r="DF48" s="76">
        <v>211120</v>
      </c>
      <c r="DG48" s="76" t="s">
        <v>120</v>
      </c>
      <c r="DH48" s="76">
        <v>212706</v>
      </c>
      <c r="DI48" s="76" t="s">
        <v>120</v>
      </c>
      <c r="DJ48" s="76">
        <v>210953</v>
      </c>
      <c r="DK48" s="76" t="s">
        <v>120</v>
      </c>
      <c r="DL48" s="76">
        <v>210900</v>
      </c>
      <c r="DM48" s="76" t="s">
        <v>120</v>
      </c>
      <c r="DN48" s="76">
        <v>203025</v>
      </c>
      <c r="DO48" s="76" t="s">
        <v>120</v>
      </c>
      <c r="DP48" s="76">
        <v>195339</v>
      </c>
      <c r="DQ48" s="76" t="s">
        <v>120</v>
      </c>
      <c r="DR48" s="76">
        <v>188732</v>
      </c>
      <c r="DS48" s="76" t="s">
        <v>120</v>
      </c>
      <c r="DT48" s="76">
        <v>183408</v>
      </c>
      <c r="DU48" s="76" t="s">
        <v>120</v>
      </c>
      <c r="DV48" s="76">
        <v>178758</v>
      </c>
      <c r="DW48" s="76" t="s">
        <v>120</v>
      </c>
      <c r="DX48" s="76">
        <v>172527</v>
      </c>
      <c r="DY48" s="76" t="s">
        <v>120</v>
      </c>
      <c r="DZ48" s="76">
        <v>167360</v>
      </c>
      <c r="EA48" s="76" t="s">
        <v>120</v>
      </c>
      <c r="EB48" s="76">
        <v>163600</v>
      </c>
      <c r="EC48" s="76" t="s">
        <v>120</v>
      </c>
      <c r="ED48" s="76">
        <v>156159</v>
      </c>
      <c r="EE48" s="76" t="s">
        <v>120</v>
      </c>
      <c r="EF48" s="76">
        <v>150760</v>
      </c>
      <c r="EG48" s="76" t="s">
        <v>120</v>
      </c>
      <c r="EH48" s="76">
        <v>146044</v>
      </c>
      <c r="EI48" s="76" t="s">
        <v>120</v>
      </c>
      <c r="EJ48" s="76">
        <v>143548</v>
      </c>
      <c r="EK48" s="76" t="s">
        <v>120</v>
      </c>
      <c r="EL48" s="76">
        <v>136911</v>
      </c>
      <c r="EM48" s="76" t="s">
        <v>120</v>
      </c>
      <c r="EN48" s="76">
        <v>138868</v>
      </c>
      <c r="EO48" s="76" t="s">
        <v>120</v>
      </c>
      <c r="EP48" s="76">
        <v>136141</v>
      </c>
      <c r="EQ48" s="76" t="s">
        <v>120</v>
      </c>
      <c r="ER48" s="76">
        <v>136247</v>
      </c>
      <c r="ES48" s="76" t="s">
        <v>120</v>
      </c>
      <c r="ET48" s="76">
        <v>134399</v>
      </c>
      <c r="EU48" s="76" t="s">
        <v>120</v>
      </c>
      <c r="EV48" s="76">
        <v>133813</v>
      </c>
      <c r="EW48" s="76" t="s">
        <v>120</v>
      </c>
      <c r="EX48" s="76">
        <v>122663</v>
      </c>
      <c r="EY48" s="76" t="s">
        <v>120</v>
      </c>
      <c r="EZ48" s="76">
        <v>117378</v>
      </c>
      <c r="FA48" s="76" t="s">
        <v>120</v>
      </c>
      <c r="FB48" s="76">
        <v>107688</v>
      </c>
      <c r="FC48" s="76" t="s">
        <v>120</v>
      </c>
      <c r="FD48" s="76">
        <v>99195</v>
      </c>
      <c r="FE48" s="76" t="s">
        <v>120</v>
      </c>
      <c r="FF48" s="76">
        <v>88138</v>
      </c>
      <c r="FG48" s="76" t="s">
        <v>120</v>
      </c>
      <c r="FH48" s="76">
        <v>81539</v>
      </c>
      <c r="FI48" s="76" t="s">
        <v>120</v>
      </c>
      <c r="FJ48" s="76">
        <v>76505</v>
      </c>
      <c r="FK48" s="76" t="s">
        <v>120</v>
      </c>
      <c r="FL48" s="76">
        <v>70806</v>
      </c>
      <c r="FM48" s="76" t="s">
        <v>120</v>
      </c>
      <c r="FN48" s="76">
        <v>64551</v>
      </c>
      <c r="FO48" s="76" t="s">
        <v>120</v>
      </c>
      <c r="FP48" s="76">
        <v>59787</v>
      </c>
      <c r="FQ48" s="76" t="s">
        <v>120</v>
      </c>
      <c r="FR48" s="76">
        <v>54481</v>
      </c>
      <c r="FS48" s="76" t="s">
        <v>120</v>
      </c>
      <c r="FT48" s="76">
        <v>49549</v>
      </c>
      <c r="FU48" s="76" t="s">
        <v>120</v>
      </c>
      <c r="FV48" s="76">
        <v>44159</v>
      </c>
      <c r="FW48" s="76" t="s">
        <v>120</v>
      </c>
      <c r="FX48" s="76">
        <v>40210</v>
      </c>
      <c r="FY48" s="76" t="s">
        <v>120</v>
      </c>
      <c r="FZ48" s="76">
        <v>34687</v>
      </c>
      <c r="GA48" s="76" t="s">
        <v>120</v>
      </c>
      <c r="GB48" s="76">
        <v>30308</v>
      </c>
      <c r="GC48" s="76" t="s">
        <v>120</v>
      </c>
      <c r="GD48" s="76">
        <v>24459</v>
      </c>
      <c r="GE48" s="76" t="s">
        <v>120</v>
      </c>
      <c r="GF48" s="76">
        <v>19993</v>
      </c>
      <c r="GG48" s="76" t="s">
        <v>120</v>
      </c>
      <c r="GH48" s="76">
        <v>15746</v>
      </c>
      <c r="GI48" s="76" t="s">
        <v>120</v>
      </c>
      <c r="GJ48" s="76">
        <v>12504</v>
      </c>
      <c r="GK48" s="76" t="s">
        <v>120</v>
      </c>
      <c r="GL48" s="76">
        <v>9425</v>
      </c>
      <c r="GM48" s="76" t="s">
        <v>120</v>
      </c>
      <c r="GN48" s="76">
        <v>7051</v>
      </c>
      <c r="GO48" s="76" t="s">
        <v>120</v>
      </c>
      <c r="GP48" s="76">
        <v>4829</v>
      </c>
      <c r="GQ48" s="76" t="s">
        <v>120</v>
      </c>
      <c r="GR48" s="76">
        <v>3261</v>
      </c>
      <c r="GS48" s="76" t="s">
        <v>120</v>
      </c>
      <c r="GT48" s="76">
        <v>2206</v>
      </c>
      <c r="GU48" s="76" t="s">
        <v>120</v>
      </c>
      <c r="GV48" s="76">
        <v>3044</v>
      </c>
      <c r="GW48" s="76" t="s">
        <v>120</v>
      </c>
      <c r="GX48" s="76">
        <v>0</v>
      </c>
      <c r="GY48" s="76" t="s">
        <v>120</v>
      </c>
      <c r="HA48" s="70" t="str">
        <f t="shared" si="0"/>
        <v>European Free Trade Association</v>
      </c>
      <c r="HB48" s="94">
        <f t="shared" si="1"/>
        <v>11406472</v>
      </c>
      <c r="HC48" s="94">
        <f t="shared" si="2"/>
        <v>743802</v>
      </c>
    </row>
    <row r="49" spans="1:211" x14ac:dyDescent="0.25">
      <c r="A49" s="75" t="s">
        <v>257</v>
      </c>
      <c r="B49" s="77">
        <v>368792</v>
      </c>
      <c r="C49" s="77" t="s">
        <v>120</v>
      </c>
      <c r="D49" s="77">
        <v>4527</v>
      </c>
      <c r="E49" s="77" t="s">
        <v>120</v>
      </c>
      <c r="F49" s="77">
        <v>4517</v>
      </c>
      <c r="G49" s="77" t="s">
        <v>120</v>
      </c>
      <c r="H49" s="77">
        <v>4327</v>
      </c>
      <c r="I49" s="77" t="s">
        <v>120</v>
      </c>
      <c r="J49" s="77">
        <v>4216</v>
      </c>
      <c r="K49" s="77" t="s">
        <v>120</v>
      </c>
      <c r="L49" s="77">
        <v>4240</v>
      </c>
      <c r="M49" s="77" t="s">
        <v>120</v>
      </c>
      <c r="N49" s="77">
        <v>4325</v>
      </c>
      <c r="O49" s="77" t="s">
        <v>120</v>
      </c>
      <c r="P49" s="77">
        <v>4542</v>
      </c>
      <c r="Q49" s="77" t="s">
        <v>120</v>
      </c>
      <c r="R49" s="77">
        <v>4529</v>
      </c>
      <c r="S49" s="77" t="s">
        <v>120</v>
      </c>
      <c r="T49" s="77">
        <v>4712</v>
      </c>
      <c r="U49" s="77" t="s">
        <v>120</v>
      </c>
      <c r="V49" s="77">
        <v>4715</v>
      </c>
      <c r="W49" s="77" t="s">
        <v>120</v>
      </c>
      <c r="X49" s="77">
        <v>5020</v>
      </c>
      <c r="Y49" s="77" t="s">
        <v>120</v>
      </c>
      <c r="Z49" s="77">
        <v>5078</v>
      </c>
      <c r="AA49" s="77" t="s">
        <v>120</v>
      </c>
      <c r="AB49" s="77">
        <v>4907</v>
      </c>
      <c r="AC49" s="77" t="s">
        <v>120</v>
      </c>
      <c r="AD49" s="77">
        <v>4711</v>
      </c>
      <c r="AE49" s="77" t="s">
        <v>120</v>
      </c>
      <c r="AF49" s="77">
        <v>4623</v>
      </c>
      <c r="AG49" s="77" t="s">
        <v>120</v>
      </c>
      <c r="AH49" s="77">
        <v>4505</v>
      </c>
      <c r="AI49" s="77" t="s">
        <v>120</v>
      </c>
      <c r="AJ49" s="77">
        <v>4546</v>
      </c>
      <c r="AK49" s="77" t="s">
        <v>120</v>
      </c>
      <c r="AL49" s="77">
        <v>4396</v>
      </c>
      <c r="AM49" s="77" t="s">
        <v>120</v>
      </c>
      <c r="AN49" s="77">
        <v>4345</v>
      </c>
      <c r="AO49" s="77" t="s">
        <v>120</v>
      </c>
      <c r="AP49" s="77">
        <v>4511</v>
      </c>
      <c r="AQ49" s="77" t="s">
        <v>120</v>
      </c>
      <c r="AR49" s="77">
        <v>4846</v>
      </c>
      <c r="AS49" s="77" t="s">
        <v>120</v>
      </c>
      <c r="AT49" s="77">
        <v>4798</v>
      </c>
      <c r="AU49" s="77" t="s">
        <v>120</v>
      </c>
      <c r="AV49" s="77">
        <v>5026</v>
      </c>
      <c r="AW49" s="77" t="s">
        <v>120</v>
      </c>
      <c r="AX49" s="77">
        <v>5288</v>
      </c>
      <c r="AY49" s="77" t="s">
        <v>120</v>
      </c>
      <c r="AZ49" s="77">
        <v>5508</v>
      </c>
      <c r="BA49" s="77" t="s">
        <v>120</v>
      </c>
      <c r="BB49" s="77">
        <v>5615</v>
      </c>
      <c r="BC49" s="77" t="s">
        <v>120</v>
      </c>
      <c r="BD49" s="77">
        <v>5964</v>
      </c>
      <c r="BE49" s="77" t="s">
        <v>120</v>
      </c>
      <c r="BF49" s="77">
        <v>6284</v>
      </c>
      <c r="BG49" s="77" t="s">
        <v>120</v>
      </c>
      <c r="BH49" s="77">
        <v>6220</v>
      </c>
      <c r="BI49" s="77" t="s">
        <v>120</v>
      </c>
      <c r="BJ49" s="77">
        <v>6138</v>
      </c>
      <c r="BK49" s="77" t="s">
        <v>120</v>
      </c>
      <c r="BL49" s="77">
        <v>6311</v>
      </c>
      <c r="BM49" s="77" t="s">
        <v>120</v>
      </c>
      <c r="BN49" s="77">
        <v>5994</v>
      </c>
      <c r="BO49" s="77" t="s">
        <v>120</v>
      </c>
      <c r="BP49" s="77">
        <v>5900</v>
      </c>
      <c r="BQ49" s="77" t="s">
        <v>120</v>
      </c>
      <c r="BR49" s="77">
        <v>5367</v>
      </c>
      <c r="BS49" s="77" t="s">
        <v>120</v>
      </c>
      <c r="BT49" s="77">
        <v>5152</v>
      </c>
      <c r="BU49" s="77" t="s">
        <v>120</v>
      </c>
      <c r="BV49" s="77">
        <v>5127</v>
      </c>
      <c r="BW49" s="77" t="s">
        <v>120</v>
      </c>
      <c r="BX49" s="77">
        <v>5208</v>
      </c>
      <c r="BY49" s="77" t="s">
        <v>120</v>
      </c>
      <c r="BZ49" s="77">
        <v>5295</v>
      </c>
      <c r="CA49" s="77" t="s">
        <v>120</v>
      </c>
      <c r="CB49" s="77">
        <v>5288</v>
      </c>
      <c r="CC49" s="77" t="s">
        <v>120</v>
      </c>
      <c r="CD49" s="77">
        <v>5148</v>
      </c>
      <c r="CE49" s="77" t="s">
        <v>120</v>
      </c>
      <c r="CF49" s="77">
        <v>5305</v>
      </c>
      <c r="CG49" s="77" t="s">
        <v>120</v>
      </c>
      <c r="CH49" s="77">
        <v>5196</v>
      </c>
      <c r="CI49" s="77" t="s">
        <v>120</v>
      </c>
      <c r="CJ49" s="77">
        <v>4756</v>
      </c>
      <c r="CK49" s="77" t="s">
        <v>120</v>
      </c>
      <c r="CL49" s="77">
        <v>4594</v>
      </c>
      <c r="CM49" s="77" t="s">
        <v>120</v>
      </c>
      <c r="CN49" s="77">
        <v>4765</v>
      </c>
      <c r="CO49" s="77" t="s">
        <v>120</v>
      </c>
      <c r="CP49" s="77">
        <v>4729</v>
      </c>
      <c r="CQ49" s="77" t="s">
        <v>120</v>
      </c>
      <c r="CR49" s="77">
        <v>4576</v>
      </c>
      <c r="CS49" s="77" t="s">
        <v>120</v>
      </c>
      <c r="CT49" s="77">
        <v>4877</v>
      </c>
      <c r="CU49" s="77" t="s">
        <v>120</v>
      </c>
      <c r="CV49" s="77">
        <v>4898</v>
      </c>
      <c r="CW49" s="77" t="s">
        <v>120</v>
      </c>
      <c r="CX49" s="77">
        <v>4433</v>
      </c>
      <c r="CY49" s="77" t="s">
        <v>120</v>
      </c>
      <c r="CZ49" s="77">
        <v>4222</v>
      </c>
      <c r="DA49" s="77" t="s">
        <v>120</v>
      </c>
      <c r="DB49" s="77">
        <v>4308</v>
      </c>
      <c r="DC49" s="77" t="s">
        <v>120</v>
      </c>
      <c r="DD49" s="77">
        <v>4260</v>
      </c>
      <c r="DE49" s="77" t="s">
        <v>120</v>
      </c>
      <c r="DF49" s="77">
        <v>4349</v>
      </c>
      <c r="DG49" s="77" t="s">
        <v>120</v>
      </c>
      <c r="DH49" s="77">
        <v>4574</v>
      </c>
      <c r="DI49" s="77" t="s">
        <v>120</v>
      </c>
      <c r="DJ49" s="77">
        <v>4469</v>
      </c>
      <c r="DK49" s="77" t="s">
        <v>120</v>
      </c>
      <c r="DL49" s="77">
        <v>4490</v>
      </c>
      <c r="DM49" s="77" t="s">
        <v>120</v>
      </c>
      <c r="DN49" s="77">
        <v>4479</v>
      </c>
      <c r="DO49" s="77" t="s">
        <v>120</v>
      </c>
      <c r="DP49" s="77">
        <v>4382</v>
      </c>
      <c r="DQ49" s="77" t="s">
        <v>120</v>
      </c>
      <c r="DR49" s="77">
        <v>4138</v>
      </c>
      <c r="DS49" s="77" t="s">
        <v>120</v>
      </c>
      <c r="DT49" s="77">
        <v>4351</v>
      </c>
      <c r="DU49" s="77" t="s">
        <v>120</v>
      </c>
      <c r="DV49" s="77">
        <v>4331</v>
      </c>
      <c r="DW49" s="77" t="s">
        <v>120</v>
      </c>
      <c r="DX49" s="77">
        <v>4127</v>
      </c>
      <c r="DY49" s="77" t="s">
        <v>120</v>
      </c>
      <c r="DZ49" s="77">
        <v>4102</v>
      </c>
      <c r="EA49" s="77" t="s">
        <v>120</v>
      </c>
      <c r="EB49" s="77">
        <v>3953</v>
      </c>
      <c r="EC49" s="77" t="s">
        <v>120</v>
      </c>
      <c r="ED49" s="77">
        <v>3771</v>
      </c>
      <c r="EE49" s="77" t="s">
        <v>120</v>
      </c>
      <c r="EF49" s="77">
        <v>3612</v>
      </c>
      <c r="EG49" s="77" t="s">
        <v>120</v>
      </c>
      <c r="EH49" s="77">
        <v>3547</v>
      </c>
      <c r="EI49" s="77" t="s">
        <v>120</v>
      </c>
      <c r="EJ49" s="77">
        <v>3280</v>
      </c>
      <c r="EK49" s="77" t="s">
        <v>120</v>
      </c>
      <c r="EL49" s="77">
        <v>3205</v>
      </c>
      <c r="EM49" s="77" t="s">
        <v>120</v>
      </c>
      <c r="EN49" s="77">
        <v>3153</v>
      </c>
      <c r="EO49" s="77" t="s">
        <v>120</v>
      </c>
      <c r="EP49" s="77">
        <v>2991</v>
      </c>
      <c r="EQ49" s="77" t="s">
        <v>120</v>
      </c>
      <c r="ER49" s="77">
        <v>2879</v>
      </c>
      <c r="ES49" s="77" t="s">
        <v>120</v>
      </c>
      <c r="ET49" s="77">
        <v>2685</v>
      </c>
      <c r="EU49" s="77" t="s">
        <v>120</v>
      </c>
      <c r="EV49" s="77">
        <v>2460</v>
      </c>
      <c r="EW49" s="77" t="s">
        <v>120</v>
      </c>
      <c r="EX49" s="77">
        <v>2407</v>
      </c>
      <c r="EY49" s="77" t="s">
        <v>120</v>
      </c>
      <c r="EZ49" s="77">
        <v>2151</v>
      </c>
      <c r="FA49" s="77" t="s">
        <v>120</v>
      </c>
      <c r="FB49" s="77">
        <v>1995</v>
      </c>
      <c r="FC49" s="77" t="s">
        <v>120</v>
      </c>
      <c r="FD49" s="77">
        <v>1847</v>
      </c>
      <c r="FE49" s="77" t="s">
        <v>120</v>
      </c>
      <c r="FF49" s="77">
        <v>1581</v>
      </c>
      <c r="FG49" s="77" t="s">
        <v>120</v>
      </c>
      <c r="FH49" s="77">
        <v>1428</v>
      </c>
      <c r="FI49" s="77" t="s">
        <v>120</v>
      </c>
      <c r="FJ49" s="77">
        <v>1344</v>
      </c>
      <c r="FK49" s="77" t="s">
        <v>120</v>
      </c>
      <c r="FL49" s="77">
        <v>1220</v>
      </c>
      <c r="FM49" s="77" t="s">
        <v>120</v>
      </c>
      <c r="FN49" s="77">
        <v>1158</v>
      </c>
      <c r="FO49" s="77" t="s">
        <v>120</v>
      </c>
      <c r="FP49" s="77">
        <v>1095</v>
      </c>
      <c r="FQ49" s="77" t="s">
        <v>120</v>
      </c>
      <c r="FR49" s="77">
        <v>968</v>
      </c>
      <c r="FS49" s="77" t="s">
        <v>120</v>
      </c>
      <c r="FT49" s="77">
        <v>896</v>
      </c>
      <c r="FU49" s="77" t="s">
        <v>120</v>
      </c>
      <c r="FV49" s="77">
        <v>814</v>
      </c>
      <c r="FW49" s="77" t="s">
        <v>120</v>
      </c>
      <c r="FX49" s="77">
        <v>732</v>
      </c>
      <c r="FY49" s="77" t="s">
        <v>120</v>
      </c>
      <c r="FZ49" s="77">
        <v>662</v>
      </c>
      <c r="GA49" s="77" t="s">
        <v>120</v>
      </c>
      <c r="GB49" s="77">
        <v>633</v>
      </c>
      <c r="GC49" s="77" t="s">
        <v>120</v>
      </c>
      <c r="GD49" s="77">
        <v>479</v>
      </c>
      <c r="GE49" s="77" t="s">
        <v>120</v>
      </c>
      <c r="GF49" s="77">
        <v>362</v>
      </c>
      <c r="GG49" s="77" t="s">
        <v>120</v>
      </c>
      <c r="GH49" s="77">
        <v>290</v>
      </c>
      <c r="GI49" s="77" t="s">
        <v>120</v>
      </c>
      <c r="GJ49" s="77">
        <v>248</v>
      </c>
      <c r="GK49" s="77" t="s">
        <v>120</v>
      </c>
      <c r="GL49" s="77">
        <v>156</v>
      </c>
      <c r="GM49" s="77" t="s">
        <v>120</v>
      </c>
      <c r="GN49" s="77">
        <v>111</v>
      </c>
      <c r="GO49" s="77" t="s">
        <v>120</v>
      </c>
      <c r="GP49" s="77">
        <v>64</v>
      </c>
      <c r="GQ49" s="77" t="s">
        <v>120</v>
      </c>
      <c r="GR49" s="77">
        <v>62</v>
      </c>
      <c r="GS49" s="77" t="s">
        <v>120</v>
      </c>
      <c r="GT49" s="77">
        <v>30</v>
      </c>
      <c r="GU49" s="77" t="s">
        <v>120</v>
      </c>
      <c r="GV49" s="77">
        <v>43</v>
      </c>
      <c r="GW49" s="77" t="s">
        <v>120</v>
      </c>
      <c r="GX49" s="77">
        <v>0</v>
      </c>
      <c r="GY49" s="77" t="s">
        <v>120</v>
      </c>
      <c r="HA49" s="70" t="str">
        <f t="shared" si="0"/>
        <v>Iceland</v>
      </c>
      <c r="HB49" s="94">
        <f t="shared" si="1"/>
        <v>277500</v>
      </c>
      <c r="HC49" s="94">
        <f t="shared" si="2"/>
        <v>21827</v>
      </c>
    </row>
    <row r="50" spans="1:211" x14ac:dyDescent="0.25">
      <c r="A50" s="75" t="s">
        <v>258</v>
      </c>
      <c r="B50" s="76">
        <v>39055</v>
      </c>
      <c r="C50" s="76" t="s">
        <v>120</v>
      </c>
      <c r="D50" s="76">
        <v>351</v>
      </c>
      <c r="E50" s="76" t="s">
        <v>120</v>
      </c>
      <c r="F50" s="76">
        <v>373</v>
      </c>
      <c r="G50" s="76" t="s">
        <v>120</v>
      </c>
      <c r="H50" s="76">
        <v>404</v>
      </c>
      <c r="I50" s="76" t="s">
        <v>120</v>
      </c>
      <c r="J50" s="76">
        <v>363</v>
      </c>
      <c r="K50" s="76" t="s">
        <v>120</v>
      </c>
      <c r="L50" s="76">
        <v>406</v>
      </c>
      <c r="M50" s="76" t="s">
        <v>120</v>
      </c>
      <c r="N50" s="76">
        <v>333</v>
      </c>
      <c r="O50" s="76" t="s">
        <v>120</v>
      </c>
      <c r="P50" s="76">
        <v>388</v>
      </c>
      <c r="Q50" s="76" t="s">
        <v>120</v>
      </c>
      <c r="R50" s="76">
        <v>377</v>
      </c>
      <c r="S50" s="76" t="s">
        <v>120</v>
      </c>
      <c r="T50" s="76">
        <v>380</v>
      </c>
      <c r="U50" s="76" t="s">
        <v>120</v>
      </c>
      <c r="V50" s="76">
        <v>409</v>
      </c>
      <c r="W50" s="76" t="s">
        <v>120</v>
      </c>
      <c r="X50" s="76">
        <v>352</v>
      </c>
      <c r="Y50" s="76" t="s">
        <v>120</v>
      </c>
      <c r="Z50" s="76">
        <v>425</v>
      </c>
      <c r="AA50" s="76" t="s">
        <v>120</v>
      </c>
      <c r="AB50" s="76">
        <v>367</v>
      </c>
      <c r="AC50" s="76" t="s">
        <v>120</v>
      </c>
      <c r="AD50" s="76">
        <v>380</v>
      </c>
      <c r="AE50" s="76" t="s">
        <v>120</v>
      </c>
      <c r="AF50" s="76">
        <v>387</v>
      </c>
      <c r="AG50" s="76" t="s">
        <v>120</v>
      </c>
      <c r="AH50" s="76">
        <v>397</v>
      </c>
      <c r="AI50" s="76" t="s">
        <v>120</v>
      </c>
      <c r="AJ50" s="76">
        <v>407</v>
      </c>
      <c r="AK50" s="76" t="s">
        <v>120</v>
      </c>
      <c r="AL50" s="76">
        <v>360</v>
      </c>
      <c r="AM50" s="76" t="s">
        <v>120</v>
      </c>
      <c r="AN50" s="76">
        <v>404</v>
      </c>
      <c r="AO50" s="76" t="s">
        <v>120</v>
      </c>
      <c r="AP50" s="76">
        <v>398</v>
      </c>
      <c r="AQ50" s="76" t="s">
        <v>120</v>
      </c>
      <c r="AR50" s="76">
        <v>423</v>
      </c>
      <c r="AS50" s="76" t="s">
        <v>120</v>
      </c>
      <c r="AT50" s="76">
        <v>416</v>
      </c>
      <c r="AU50" s="76" t="s">
        <v>120</v>
      </c>
      <c r="AV50" s="76">
        <v>410</v>
      </c>
      <c r="AW50" s="76" t="s">
        <v>120</v>
      </c>
      <c r="AX50" s="76">
        <v>463</v>
      </c>
      <c r="AY50" s="76" t="s">
        <v>120</v>
      </c>
      <c r="AZ50" s="76">
        <v>441</v>
      </c>
      <c r="BA50" s="76" t="s">
        <v>120</v>
      </c>
      <c r="BB50" s="76">
        <v>479</v>
      </c>
      <c r="BC50" s="76" t="s">
        <v>120</v>
      </c>
      <c r="BD50" s="76">
        <v>427</v>
      </c>
      <c r="BE50" s="76" t="s">
        <v>120</v>
      </c>
      <c r="BF50" s="76">
        <v>489</v>
      </c>
      <c r="BG50" s="76" t="s">
        <v>120</v>
      </c>
      <c r="BH50" s="76">
        <v>453</v>
      </c>
      <c r="BI50" s="76" t="s">
        <v>120</v>
      </c>
      <c r="BJ50" s="76">
        <v>482</v>
      </c>
      <c r="BK50" s="76" t="s">
        <v>120</v>
      </c>
      <c r="BL50" s="76">
        <v>472</v>
      </c>
      <c r="BM50" s="76" t="s">
        <v>120</v>
      </c>
      <c r="BN50" s="76">
        <v>496</v>
      </c>
      <c r="BO50" s="76" t="s">
        <v>120</v>
      </c>
      <c r="BP50" s="76">
        <v>506</v>
      </c>
      <c r="BQ50" s="76" t="s">
        <v>120</v>
      </c>
      <c r="BR50" s="76">
        <v>507</v>
      </c>
      <c r="BS50" s="76" t="s">
        <v>120</v>
      </c>
      <c r="BT50" s="76">
        <v>486</v>
      </c>
      <c r="BU50" s="76" t="s">
        <v>120</v>
      </c>
      <c r="BV50" s="76">
        <v>501</v>
      </c>
      <c r="BW50" s="76" t="s">
        <v>120</v>
      </c>
      <c r="BX50" s="76">
        <v>522</v>
      </c>
      <c r="BY50" s="76" t="s">
        <v>120</v>
      </c>
      <c r="BZ50" s="76">
        <v>488</v>
      </c>
      <c r="CA50" s="76" t="s">
        <v>120</v>
      </c>
      <c r="CB50" s="76">
        <v>537</v>
      </c>
      <c r="CC50" s="76" t="s">
        <v>120</v>
      </c>
      <c r="CD50" s="76">
        <v>495</v>
      </c>
      <c r="CE50" s="76" t="s">
        <v>120</v>
      </c>
      <c r="CF50" s="76">
        <v>533</v>
      </c>
      <c r="CG50" s="76" t="s">
        <v>120</v>
      </c>
      <c r="CH50" s="76">
        <v>505</v>
      </c>
      <c r="CI50" s="76" t="s">
        <v>120</v>
      </c>
      <c r="CJ50" s="76">
        <v>498</v>
      </c>
      <c r="CK50" s="76" t="s">
        <v>120</v>
      </c>
      <c r="CL50" s="76">
        <v>524</v>
      </c>
      <c r="CM50" s="76" t="s">
        <v>120</v>
      </c>
      <c r="CN50" s="76">
        <v>537</v>
      </c>
      <c r="CO50" s="76" t="s">
        <v>120</v>
      </c>
      <c r="CP50" s="76">
        <v>528</v>
      </c>
      <c r="CQ50" s="76" t="s">
        <v>120</v>
      </c>
      <c r="CR50" s="76">
        <v>534</v>
      </c>
      <c r="CS50" s="76" t="s">
        <v>120</v>
      </c>
      <c r="CT50" s="76">
        <v>600</v>
      </c>
      <c r="CU50" s="76" t="s">
        <v>120</v>
      </c>
      <c r="CV50" s="76">
        <v>575</v>
      </c>
      <c r="CW50" s="76" t="s">
        <v>120</v>
      </c>
      <c r="CX50" s="76">
        <v>594</v>
      </c>
      <c r="CY50" s="76" t="s">
        <v>120</v>
      </c>
      <c r="CZ50" s="76">
        <v>658</v>
      </c>
      <c r="DA50" s="76" t="s">
        <v>120</v>
      </c>
      <c r="DB50" s="76">
        <v>639</v>
      </c>
      <c r="DC50" s="76" t="s">
        <v>120</v>
      </c>
      <c r="DD50" s="76">
        <v>704</v>
      </c>
      <c r="DE50" s="76" t="s">
        <v>120</v>
      </c>
      <c r="DF50" s="76">
        <v>645</v>
      </c>
      <c r="DG50" s="76" t="s">
        <v>120</v>
      </c>
      <c r="DH50" s="76">
        <v>623</v>
      </c>
      <c r="DI50" s="76" t="s">
        <v>120</v>
      </c>
      <c r="DJ50" s="76">
        <v>620</v>
      </c>
      <c r="DK50" s="76" t="s">
        <v>120</v>
      </c>
      <c r="DL50" s="76">
        <v>671</v>
      </c>
      <c r="DM50" s="76" t="s">
        <v>120</v>
      </c>
      <c r="DN50" s="76">
        <v>639</v>
      </c>
      <c r="DO50" s="76" t="s">
        <v>120</v>
      </c>
      <c r="DP50" s="76">
        <v>632</v>
      </c>
      <c r="DQ50" s="76" t="s">
        <v>120</v>
      </c>
      <c r="DR50" s="76">
        <v>603</v>
      </c>
      <c r="DS50" s="76" t="s">
        <v>120</v>
      </c>
      <c r="DT50" s="76">
        <v>603</v>
      </c>
      <c r="DU50" s="76" t="s">
        <v>120</v>
      </c>
      <c r="DV50" s="76">
        <v>578</v>
      </c>
      <c r="DW50" s="76" t="s">
        <v>120</v>
      </c>
      <c r="DX50" s="76">
        <v>537</v>
      </c>
      <c r="DY50" s="76" t="s">
        <v>120</v>
      </c>
      <c r="DZ50" s="76">
        <v>532</v>
      </c>
      <c r="EA50" s="76" t="s">
        <v>120</v>
      </c>
      <c r="EB50" s="76">
        <v>508</v>
      </c>
      <c r="EC50" s="76" t="s">
        <v>120</v>
      </c>
      <c r="ED50" s="76">
        <v>475</v>
      </c>
      <c r="EE50" s="76" t="s">
        <v>120</v>
      </c>
      <c r="EF50" s="76">
        <v>459</v>
      </c>
      <c r="EG50" s="76" t="s">
        <v>120</v>
      </c>
      <c r="EH50" s="76">
        <v>430</v>
      </c>
      <c r="EI50" s="76" t="s">
        <v>120</v>
      </c>
      <c r="EJ50" s="76">
        <v>422</v>
      </c>
      <c r="EK50" s="76" t="s">
        <v>120</v>
      </c>
      <c r="EL50" s="76">
        <v>440</v>
      </c>
      <c r="EM50" s="76" t="s">
        <v>120</v>
      </c>
      <c r="EN50" s="76">
        <v>394</v>
      </c>
      <c r="EO50" s="76" t="s">
        <v>120</v>
      </c>
      <c r="EP50" s="76">
        <v>401</v>
      </c>
      <c r="EQ50" s="76" t="s">
        <v>120</v>
      </c>
      <c r="ER50" s="76">
        <v>420</v>
      </c>
      <c r="ES50" s="76" t="s">
        <v>120</v>
      </c>
      <c r="ET50" s="76">
        <v>368</v>
      </c>
      <c r="EU50" s="76" t="s">
        <v>120</v>
      </c>
      <c r="EV50" s="76">
        <v>373</v>
      </c>
      <c r="EW50" s="76" t="s">
        <v>120</v>
      </c>
      <c r="EX50" s="76">
        <v>296</v>
      </c>
      <c r="EY50" s="76" t="s">
        <v>120</v>
      </c>
      <c r="EZ50" s="76">
        <v>363</v>
      </c>
      <c r="FA50" s="76" t="s">
        <v>120</v>
      </c>
      <c r="FB50" s="76">
        <v>306</v>
      </c>
      <c r="FC50" s="76" t="s">
        <v>120</v>
      </c>
      <c r="FD50" s="76">
        <v>281</v>
      </c>
      <c r="FE50" s="76" t="s">
        <v>120</v>
      </c>
      <c r="FF50" s="76">
        <v>244</v>
      </c>
      <c r="FG50" s="76" t="s">
        <v>120</v>
      </c>
      <c r="FH50" s="76">
        <v>247</v>
      </c>
      <c r="FI50" s="76" t="s">
        <v>120</v>
      </c>
      <c r="FJ50" s="76">
        <v>201</v>
      </c>
      <c r="FK50" s="76" t="s">
        <v>120</v>
      </c>
      <c r="FL50" s="76">
        <v>169</v>
      </c>
      <c r="FM50" s="76" t="s">
        <v>120</v>
      </c>
      <c r="FN50" s="76">
        <v>161</v>
      </c>
      <c r="FO50" s="76" t="s">
        <v>120</v>
      </c>
      <c r="FP50" s="76">
        <v>132</v>
      </c>
      <c r="FQ50" s="76" t="s">
        <v>120</v>
      </c>
      <c r="FR50" s="76">
        <v>114</v>
      </c>
      <c r="FS50" s="76" t="s">
        <v>120</v>
      </c>
      <c r="FT50" s="76">
        <v>114</v>
      </c>
      <c r="FU50" s="76" t="s">
        <v>120</v>
      </c>
      <c r="FV50" s="76">
        <v>105</v>
      </c>
      <c r="FW50" s="76" t="s">
        <v>120</v>
      </c>
      <c r="FX50" s="76">
        <v>85</v>
      </c>
      <c r="FY50" s="76" t="s">
        <v>120</v>
      </c>
      <c r="FZ50" s="76">
        <v>60</v>
      </c>
      <c r="GA50" s="76" t="s">
        <v>120</v>
      </c>
      <c r="GB50" s="76">
        <v>45</v>
      </c>
      <c r="GC50" s="76" t="s">
        <v>120</v>
      </c>
      <c r="GD50" s="76">
        <v>47</v>
      </c>
      <c r="GE50" s="76" t="s">
        <v>120</v>
      </c>
      <c r="GF50" s="76">
        <v>35</v>
      </c>
      <c r="GG50" s="76" t="s">
        <v>120</v>
      </c>
      <c r="GH50" s="76">
        <v>30</v>
      </c>
      <c r="GI50" s="76" t="s">
        <v>120</v>
      </c>
      <c r="GJ50" s="76">
        <v>22</v>
      </c>
      <c r="GK50" s="76" t="s">
        <v>120</v>
      </c>
      <c r="GL50" s="76">
        <v>12</v>
      </c>
      <c r="GM50" s="76" t="s">
        <v>120</v>
      </c>
      <c r="GN50" s="76">
        <v>13</v>
      </c>
      <c r="GO50" s="76" t="s">
        <v>120</v>
      </c>
      <c r="GP50" s="76">
        <v>9</v>
      </c>
      <c r="GQ50" s="76" t="s">
        <v>120</v>
      </c>
      <c r="GR50" s="76">
        <v>2</v>
      </c>
      <c r="GS50" s="76" t="s">
        <v>120</v>
      </c>
      <c r="GT50" s="76">
        <v>1</v>
      </c>
      <c r="GU50" s="76" t="s">
        <v>120</v>
      </c>
      <c r="GV50" s="76">
        <v>5</v>
      </c>
      <c r="GW50" s="76" t="s">
        <v>120</v>
      </c>
      <c r="GX50" s="76">
        <v>0</v>
      </c>
      <c r="GY50" s="76" t="s">
        <v>120</v>
      </c>
      <c r="HA50" s="70" t="str">
        <f t="shared" si="0"/>
        <v>Liechtenstein</v>
      </c>
      <c r="HB50" s="94">
        <f t="shared" si="1"/>
        <v>31394</v>
      </c>
      <c r="HC50" s="94">
        <f t="shared" si="2"/>
        <v>1897</v>
      </c>
    </row>
    <row r="51" spans="1:211" x14ac:dyDescent="0.25">
      <c r="A51" s="75" t="s">
        <v>51</v>
      </c>
      <c r="B51" s="77">
        <v>5391369</v>
      </c>
      <c r="C51" s="77" t="s">
        <v>120</v>
      </c>
      <c r="D51" s="77">
        <v>53134</v>
      </c>
      <c r="E51" s="77" t="s">
        <v>120</v>
      </c>
      <c r="F51" s="77">
        <v>55225</v>
      </c>
      <c r="G51" s="77" t="s">
        <v>120</v>
      </c>
      <c r="H51" s="77">
        <v>56142</v>
      </c>
      <c r="I51" s="77" t="s">
        <v>120</v>
      </c>
      <c r="J51" s="77">
        <v>57933</v>
      </c>
      <c r="K51" s="77" t="s">
        <v>120</v>
      </c>
      <c r="L51" s="77">
        <v>60526</v>
      </c>
      <c r="M51" s="77" t="s">
        <v>120</v>
      </c>
      <c r="N51" s="77">
        <v>60804</v>
      </c>
      <c r="O51" s="77" t="s">
        <v>120</v>
      </c>
      <c r="P51" s="77">
        <v>61036</v>
      </c>
      <c r="Q51" s="77" t="s">
        <v>120</v>
      </c>
      <c r="R51" s="77">
        <v>61447</v>
      </c>
      <c r="S51" s="77" t="s">
        <v>120</v>
      </c>
      <c r="T51" s="77">
        <v>63318</v>
      </c>
      <c r="U51" s="77" t="s">
        <v>120</v>
      </c>
      <c r="V51" s="77">
        <v>63968</v>
      </c>
      <c r="W51" s="77" t="s">
        <v>120</v>
      </c>
      <c r="X51" s="77">
        <v>65749</v>
      </c>
      <c r="Y51" s="77" t="s">
        <v>120</v>
      </c>
      <c r="Z51" s="77">
        <v>66933</v>
      </c>
      <c r="AA51" s="77" t="s">
        <v>120</v>
      </c>
      <c r="AB51" s="77">
        <v>66122</v>
      </c>
      <c r="AC51" s="77" t="s">
        <v>120</v>
      </c>
      <c r="AD51" s="77">
        <v>64462</v>
      </c>
      <c r="AE51" s="77" t="s">
        <v>120</v>
      </c>
      <c r="AF51" s="77">
        <v>64792</v>
      </c>
      <c r="AG51" s="77" t="s">
        <v>120</v>
      </c>
      <c r="AH51" s="77">
        <v>63256</v>
      </c>
      <c r="AI51" s="77" t="s">
        <v>120</v>
      </c>
      <c r="AJ51" s="77">
        <v>63606</v>
      </c>
      <c r="AK51" s="77" t="s">
        <v>120</v>
      </c>
      <c r="AL51" s="77">
        <v>63237</v>
      </c>
      <c r="AM51" s="77" t="s">
        <v>120</v>
      </c>
      <c r="AN51" s="77">
        <v>62347</v>
      </c>
      <c r="AO51" s="77" t="s">
        <v>120</v>
      </c>
      <c r="AP51" s="77">
        <v>63753</v>
      </c>
      <c r="AQ51" s="77" t="s">
        <v>120</v>
      </c>
      <c r="AR51" s="77">
        <v>66564</v>
      </c>
      <c r="AS51" s="77" t="s">
        <v>120</v>
      </c>
      <c r="AT51" s="77">
        <v>66936</v>
      </c>
      <c r="AU51" s="77" t="s">
        <v>120</v>
      </c>
      <c r="AV51" s="77">
        <v>66360</v>
      </c>
      <c r="AW51" s="77" t="s">
        <v>120</v>
      </c>
      <c r="AX51" s="77">
        <v>68135</v>
      </c>
      <c r="AY51" s="77" t="s">
        <v>120</v>
      </c>
      <c r="AZ51" s="77">
        <v>70426</v>
      </c>
      <c r="BA51" s="77" t="s">
        <v>120</v>
      </c>
      <c r="BB51" s="77">
        <v>70778</v>
      </c>
      <c r="BC51" s="77" t="s">
        <v>120</v>
      </c>
      <c r="BD51" s="77">
        <v>71677</v>
      </c>
      <c r="BE51" s="77" t="s">
        <v>120</v>
      </c>
      <c r="BF51" s="77">
        <v>72872</v>
      </c>
      <c r="BG51" s="77" t="s">
        <v>120</v>
      </c>
      <c r="BH51" s="77">
        <v>74929</v>
      </c>
      <c r="BI51" s="77" t="s">
        <v>120</v>
      </c>
      <c r="BJ51" s="77">
        <v>76630</v>
      </c>
      <c r="BK51" s="77" t="s">
        <v>120</v>
      </c>
      <c r="BL51" s="77">
        <v>78094</v>
      </c>
      <c r="BM51" s="77" t="s">
        <v>120</v>
      </c>
      <c r="BN51" s="77">
        <v>77420</v>
      </c>
      <c r="BO51" s="77" t="s">
        <v>120</v>
      </c>
      <c r="BP51" s="77">
        <v>77015</v>
      </c>
      <c r="BQ51" s="77" t="s">
        <v>120</v>
      </c>
      <c r="BR51" s="77">
        <v>74273</v>
      </c>
      <c r="BS51" s="77" t="s">
        <v>120</v>
      </c>
      <c r="BT51" s="77">
        <v>74033</v>
      </c>
      <c r="BU51" s="77" t="s">
        <v>120</v>
      </c>
      <c r="BV51" s="77">
        <v>72771</v>
      </c>
      <c r="BW51" s="77" t="s">
        <v>120</v>
      </c>
      <c r="BX51" s="77">
        <v>71822</v>
      </c>
      <c r="BY51" s="77" t="s">
        <v>120</v>
      </c>
      <c r="BZ51" s="77">
        <v>71519</v>
      </c>
      <c r="CA51" s="77" t="s">
        <v>120</v>
      </c>
      <c r="CB51" s="77">
        <v>71865</v>
      </c>
      <c r="CC51" s="77" t="s">
        <v>120</v>
      </c>
      <c r="CD51" s="77">
        <v>70312</v>
      </c>
      <c r="CE51" s="77" t="s">
        <v>120</v>
      </c>
      <c r="CF51" s="77">
        <v>71180</v>
      </c>
      <c r="CG51" s="77" t="s">
        <v>120</v>
      </c>
      <c r="CH51" s="77">
        <v>70078</v>
      </c>
      <c r="CI51" s="77" t="s">
        <v>120</v>
      </c>
      <c r="CJ51" s="77">
        <v>69540</v>
      </c>
      <c r="CK51" s="77" t="s">
        <v>120</v>
      </c>
      <c r="CL51" s="77">
        <v>67741</v>
      </c>
      <c r="CM51" s="77" t="s">
        <v>120</v>
      </c>
      <c r="CN51" s="77">
        <v>69250</v>
      </c>
      <c r="CO51" s="77" t="s">
        <v>120</v>
      </c>
      <c r="CP51" s="77">
        <v>71139</v>
      </c>
      <c r="CQ51" s="77" t="s">
        <v>120</v>
      </c>
      <c r="CR51" s="77">
        <v>73973</v>
      </c>
      <c r="CS51" s="77" t="s">
        <v>120</v>
      </c>
      <c r="CT51" s="77">
        <v>74060</v>
      </c>
      <c r="CU51" s="77" t="s">
        <v>120</v>
      </c>
      <c r="CV51" s="77">
        <v>76360</v>
      </c>
      <c r="CW51" s="77" t="s">
        <v>120</v>
      </c>
      <c r="CX51" s="77">
        <v>76270</v>
      </c>
      <c r="CY51" s="77" t="s">
        <v>120</v>
      </c>
      <c r="CZ51" s="77">
        <v>75360</v>
      </c>
      <c r="DA51" s="77" t="s">
        <v>120</v>
      </c>
      <c r="DB51" s="77">
        <v>76753</v>
      </c>
      <c r="DC51" s="77" t="s">
        <v>120</v>
      </c>
      <c r="DD51" s="77">
        <v>75847</v>
      </c>
      <c r="DE51" s="77" t="s">
        <v>120</v>
      </c>
      <c r="DF51" s="77">
        <v>73718</v>
      </c>
      <c r="DG51" s="77" t="s">
        <v>120</v>
      </c>
      <c r="DH51" s="77">
        <v>73159</v>
      </c>
      <c r="DI51" s="77" t="s">
        <v>120</v>
      </c>
      <c r="DJ51" s="77">
        <v>71855</v>
      </c>
      <c r="DK51" s="77" t="s">
        <v>120</v>
      </c>
      <c r="DL51" s="77">
        <v>70382</v>
      </c>
      <c r="DM51" s="77" t="s">
        <v>120</v>
      </c>
      <c r="DN51" s="77">
        <v>67370</v>
      </c>
      <c r="DO51" s="77" t="s">
        <v>120</v>
      </c>
      <c r="DP51" s="77">
        <v>65515</v>
      </c>
      <c r="DQ51" s="77" t="s">
        <v>120</v>
      </c>
      <c r="DR51" s="77">
        <v>64204</v>
      </c>
      <c r="DS51" s="77" t="s">
        <v>120</v>
      </c>
      <c r="DT51" s="77">
        <v>63260</v>
      </c>
      <c r="DU51" s="77" t="s">
        <v>120</v>
      </c>
      <c r="DV51" s="77">
        <v>63019</v>
      </c>
      <c r="DW51" s="77" t="s">
        <v>120</v>
      </c>
      <c r="DX51" s="77">
        <v>62169</v>
      </c>
      <c r="DY51" s="77" t="s">
        <v>120</v>
      </c>
      <c r="DZ51" s="77">
        <v>60432</v>
      </c>
      <c r="EA51" s="77" t="s">
        <v>120</v>
      </c>
      <c r="EB51" s="77">
        <v>60772</v>
      </c>
      <c r="EC51" s="77" t="s">
        <v>120</v>
      </c>
      <c r="ED51" s="77">
        <v>58841</v>
      </c>
      <c r="EE51" s="77" t="s">
        <v>120</v>
      </c>
      <c r="EF51" s="77">
        <v>57244</v>
      </c>
      <c r="EG51" s="77" t="s">
        <v>120</v>
      </c>
      <c r="EH51" s="77">
        <v>56054</v>
      </c>
      <c r="EI51" s="77" t="s">
        <v>120</v>
      </c>
      <c r="EJ51" s="77">
        <v>54855</v>
      </c>
      <c r="EK51" s="77" t="s">
        <v>120</v>
      </c>
      <c r="EL51" s="77">
        <v>51873</v>
      </c>
      <c r="EM51" s="77" t="s">
        <v>120</v>
      </c>
      <c r="EN51" s="77">
        <v>52342</v>
      </c>
      <c r="EO51" s="77" t="s">
        <v>120</v>
      </c>
      <c r="EP51" s="77">
        <v>51795</v>
      </c>
      <c r="EQ51" s="77" t="s">
        <v>120</v>
      </c>
      <c r="ER51" s="77">
        <v>51861</v>
      </c>
      <c r="ES51" s="77" t="s">
        <v>120</v>
      </c>
      <c r="ET51" s="77">
        <v>52122</v>
      </c>
      <c r="EU51" s="77" t="s">
        <v>120</v>
      </c>
      <c r="EV51" s="77">
        <v>53009</v>
      </c>
      <c r="EW51" s="77" t="s">
        <v>120</v>
      </c>
      <c r="EX51" s="77">
        <v>46175</v>
      </c>
      <c r="EY51" s="77" t="s">
        <v>120</v>
      </c>
      <c r="EZ51" s="77">
        <v>43462</v>
      </c>
      <c r="FA51" s="77" t="s">
        <v>120</v>
      </c>
      <c r="FB51" s="77">
        <v>37606</v>
      </c>
      <c r="FC51" s="77" t="s">
        <v>120</v>
      </c>
      <c r="FD51" s="77">
        <v>33720</v>
      </c>
      <c r="FE51" s="77" t="s">
        <v>120</v>
      </c>
      <c r="FF51" s="77">
        <v>28376</v>
      </c>
      <c r="FG51" s="77" t="s">
        <v>120</v>
      </c>
      <c r="FH51" s="77">
        <v>28254</v>
      </c>
      <c r="FI51" s="77" t="s">
        <v>120</v>
      </c>
      <c r="FJ51" s="77">
        <v>26140</v>
      </c>
      <c r="FK51" s="77" t="s">
        <v>120</v>
      </c>
      <c r="FL51" s="77">
        <v>23923</v>
      </c>
      <c r="FM51" s="77" t="s">
        <v>120</v>
      </c>
      <c r="FN51" s="77">
        <v>21400</v>
      </c>
      <c r="FO51" s="77" t="s">
        <v>120</v>
      </c>
      <c r="FP51" s="77">
        <v>19230</v>
      </c>
      <c r="FQ51" s="77" t="s">
        <v>120</v>
      </c>
      <c r="FR51" s="77">
        <v>16920</v>
      </c>
      <c r="FS51" s="77" t="s">
        <v>120</v>
      </c>
      <c r="FT51" s="77">
        <v>15497</v>
      </c>
      <c r="FU51" s="77" t="s">
        <v>120</v>
      </c>
      <c r="FV51" s="77">
        <v>14076</v>
      </c>
      <c r="FW51" s="77" t="s">
        <v>120</v>
      </c>
      <c r="FX51" s="77">
        <v>13346</v>
      </c>
      <c r="FY51" s="77" t="s">
        <v>120</v>
      </c>
      <c r="FZ51" s="77">
        <v>11523</v>
      </c>
      <c r="GA51" s="77" t="s">
        <v>120</v>
      </c>
      <c r="GB51" s="77">
        <v>10112</v>
      </c>
      <c r="GC51" s="77" t="s">
        <v>120</v>
      </c>
      <c r="GD51" s="77">
        <v>8186</v>
      </c>
      <c r="GE51" s="77" t="s">
        <v>120</v>
      </c>
      <c r="GF51" s="77">
        <v>6844</v>
      </c>
      <c r="GG51" s="77" t="s">
        <v>120</v>
      </c>
      <c r="GH51" s="77">
        <v>5464</v>
      </c>
      <c r="GI51" s="77" t="s">
        <v>120</v>
      </c>
      <c r="GJ51" s="77">
        <v>4437</v>
      </c>
      <c r="GK51" s="77" t="s">
        <v>120</v>
      </c>
      <c r="GL51" s="77">
        <v>3400</v>
      </c>
      <c r="GM51" s="77" t="s">
        <v>120</v>
      </c>
      <c r="GN51" s="77">
        <v>2605</v>
      </c>
      <c r="GO51" s="77" t="s">
        <v>120</v>
      </c>
      <c r="GP51" s="77">
        <v>1746</v>
      </c>
      <c r="GQ51" s="77" t="s">
        <v>120</v>
      </c>
      <c r="GR51" s="77">
        <v>1203</v>
      </c>
      <c r="GS51" s="77" t="s">
        <v>120</v>
      </c>
      <c r="GT51" s="77">
        <v>831</v>
      </c>
      <c r="GU51" s="77" t="s">
        <v>120</v>
      </c>
      <c r="GV51" s="77">
        <v>1270</v>
      </c>
      <c r="GW51" s="77" t="s">
        <v>120</v>
      </c>
      <c r="GX51" s="77">
        <v>0</v>
      </c>
      <c r="GY51" s="77" t="s">
        <v>120</v>
      </c>
      <c r="HA51" s="70" t="str">
        <f t="shared" si="0"/>
        <v>Norway</v>
      </c>
      <c r="HB51" s="94">
        <f t="shared" si="1"/>
        <v>4153579</v>
      </c>
      <c r="HC51" s="94">
        <f t="shared" si="2"/>
        <v>282960</v>
      </c>
    </row>
    <row r="52" spans="1:211" x14ac:dyDescent="0.25">
      <c r="A52" s="75" t="s">
        <v>259</v>
      </c>
      <c r="B52" s="76">
        <v>8670300</v>
      </c>
      <c r="C52" s="76" t="s">
        <v>120</v>
      </c>
      <c r="D52" s="76">
        <v>84374</v>
      </c>
      <c r="E52" s="76" t="s">
        <v>120</v>
      </c>
      <c r="F52" s="76">
        <v>86267</v>
      </c>
      <c r="G52" s="76" t="s">
        <v>120</v>
      </c>
      <c r="H52" s="76">
        <v>88408</v>
      </c>
      <c r="I52" s="76" t="s">
        <v>120</v>
      </c>
      <c r="J52" s="76">
        <v>88343</v>
      </c>
      <c r="K52" s="76" t="s">
        <v>120</v>
      </c>
      <c r="L52" s="76">
        <v>89726</v>
      </c>
      <c r="M52" s="76" t="s">
        <v>120</v>
      </c>
      <c r="N52" s="76">
        <v>89089</v>
      </c>
      <c r="O52" s="76" t="s">
        <v>120</v>
      </c>
      <c r="P52" s="76">
        <v>88843</v>
      </c>
      <c r="Q52" s="76" t="s">
        <v>120</v>
      </c>
      <c r="R52" s="76">
        <v>87050</v>
      </c>
      <c r="S52" s="76" t="s">
        <v>120</v>
      </c>
      <c r="T52" s="76">
        <v>87817</v>
      </c>
      <c r="U52" s="76" t="s">
        <v>120</v>
      </c>
      <c r="V52" s="76">
        <v>86886</v>
      </c>
      <c r="W52" s="76" t="s">
        <v>120</v>
      </c>
      <c r="X52" s="76">
        <v>88123</v>
      </c>
      <c r="Y52" s="76" t="s">
        <v>120</v>
      </c>
      <c r="Z52" s="76">
        <v>86771</v>
      </c>
      <c r="AA52" s="76" t="s">
        <v>120</v>
      </c>
      <c r="AB52" s="76">
        <v>86290</v>
      </c>
      <c r="AC52" s="76" t="s">
        <v>120</v>
      </c>
      <c r="AD52" s="76">
        <v>84505</v>
      </c>
      <c r="AE52" s="76" t="s">
        <v>120</v>
      </c>
      <c r="AF52" s="76">
        <v>83779</v>
      </c>
      <c r="AG52" s="76" t="s">
        <v>120</v>
      </c>
      <c r="AH52" s="76">
        <v>83528</v>
      </c>
      <c r="AI52" s="76" t="s">
        <v>120</v>
      </c>
      <c r="AJ52" s="76">
        <v>83495</v>
      </c>
      <c r="AK52" s="76" t="s">
        <v>120</v>
      </c>
      <c r="AL52" s="76">
        <v>82275</v>
      </c>
      <c r="AM52" s="76" t="s">
        <v>120</v>
      </c>
      <c r="AN52" s="76">
        <v>84863</v>
      </c>
      <c r="AO52" s="76" t="s">
        <v>120</v>
      </c>
      <c r="AP52" s="76">
        <v>85869</v>
      </c>
      <c r="AQ52" s="76" t="s">
        <v>120</v>
      </c>
      <c r="AR52" s="76">
        <v>91781</v>
      </c>
      <c r="AS52" s="76" t="s">
        <v>120</v>
      </c>
      <c r="AT52" s="76">
        <v>91899</v>
      </c>
      <c r="AU52" s="76" t="s">
        <v>120</v>
      </c>
      <c r="AV52" s="76">
        <v>94606</v>
      </c>
      <c r="AW52" s="76" t="s">
        <v>120</v>
      </c>
      <c r="AX52" s="76">
        <v>98165</v>
      </c>
      <c r="AY52" s="76" t="s">
        <v>120</v>
      </c>
      <c r="AZ52" s="76">
        <v>101730</v>
      </c>
      <c r="BA52" s="76" t="s">
        <v>120</v>
      </c>
      <c r="BB52" s="76">
        <v>103391</v>
      </c>
      <c r="BC52" s="76" t="s">
        <v>120</v>
      </c>
      <c r="BD52" s="76">
        <v>106951</v>
      </c>
      <c r="BE52" s="76" t="s">
        <v>120</v>
      </c>
      <c r="BF52" s="76">
        <v>111364</v>
      </c>
      <c r="BG52" s="76" t="s">
        <v>120</v>
      </c>
      <c r="BH52" s="76">
        <v>117703</v>
      </c>
      <c r="BI52" s="76" t="s">
        <v>120</v>
      </c>
      <c r="BJ52" s="76">
        <v>120544</v>
      </c>
      <c r="BK52" s="76" t="s">
        <v>120</v>
      </c>
      <c r="BL52" s="76">
        <v>123399</v>
      </c>
      <c r="BM52" s="76" t="s">
        <v>120</v>
      </c>
      <c r="BN52" s="76">
        <v>123312</v>
      </c>
      <c r="BO52" s="76" t="s">
        <v>120</v>
      </c>
      <c r="BP52" s="76">
        <v>125806</v>
      </c>
      <c r="BQ52" s="76" t="s">
        <v>120</v>
      </c>
      <c r="BR52" s="76">
        <v>123335</v>
      </c>
      <c r="BS52" s="76" t="s">
        <v>120</v>
      </c>
      <c r="BT52" s="76">
        <v>124607</v>
      </c>
      <c r="BU52" s="76" t="s">
        <v>120</v>
      </c>
      <c r="BV52" s="76">
        <v>124565</v>
      </c>
      <c r="BW52" s="76" t="s">
        <v>120</v>
      </c>
      <c r="BX52" s="76">
        <v>124621</v>
      </c>
      <c r="BY52" s="76" t="s">
        <v>120</v>
      </c>
      <c r="BZ52" s="76">
        <v>123553</v>
      </c>
      <c r="CA52" s="76" t="s">
        <v>120</v>
      </c>
      <c r="CB52" s="76">
        <v>125613</v>
      </c>
      <c r="CC52" s="76" t="s">
        <v>120</v>
      </c>
      <c r="CD52" s="76">
        <v>124419</v>
      </c>
      <c r="CE52" s="76" t="s">
        <v>120</v>
      </c>
      <c r="CF52" s="76">
        <v>124293</v>
      </c>
      <c r="CG52" s="76" t="s">
        <v>120</v>
      </c>
      <c r="CH52" s="76">
        <v>120596</v>
      </c>
      <c r="CI52" s="76" t="s">
        <v>120</v>
      </c>
      <c r="CJ52" s="76">
        <v>119017</v>
      </c>
      <c r="CK52" s="76" t="s">
        <v>120</v>
      </c>
      <c r="CL52" s="76">
        <v>118364</v>
      </c>
      <c r="CM52" s="76" t="s">
        <v>120</v>
      </c>
      <c r="CN52" s="76">
        <v>117348</v>
      </c>
      <c r="CO52" s="76" t="s">
        <v>120</v>
      </c>
      <c r="CP52" s="76">
        <v>116590</v>
      </c>
      <c r="CQ52" s="76" t="s">
        <v>120</v>
      </c>
      <c r="CR52" s="76">
        <v>118719</v>
      </c>
      <c r="CS52" s="76" t="s">
        <v>120</v>
      </c>
      <c r="CT52" s="76">
        <v>118960</v>
      </c>
      <c r="CU52" s="76" t="s">
        <v>120</v>
      </c>
      <c r="CV52" s="76">
        <v>122118</v>
      </c>
      <c r="CW52" s="76" t="s">
        <v>120</v>
      </c>
      <c r="CX52" s="76">
        <v>125472</v>
      </c>
      <c r="CY52" s="76" t="s">
        <v>120</v>
      </c>
      <c r="CZ52" s="76">
        <v>126614</v>
      </c>
      <c r="DA52" s="76" t="s">
        <v>120</v>
      </c>
      <c r="DB52" s="76">
        <v>129574</v>
      </c>
      <c r="DC52" s="76" t="s">
        <v>120</v>
      </c>
      <c r="DD52" s="76">
        <v>131663</v>
      </c>
      <c r="DE52" s="76" t="s">
        <v>120</v>
      </c>
      <c r="DF52" s="76">
        <v>132408</v>
      </c>
      <c r="DG52" s="76" t="s">
        <v>120</v>
      </c>
      <c r="DH52" s="76">
        <v>134350</v>
      </c>
      <c r="DI52" s="76" t="s">
        <v>120</v>
      </c>
      <c r="DJ52" s="76">
        <v>134009</v>
      </c>
      <c r="DK52" s="76" t="s">
        <v>120</v>
      </c>
      <c r="DL52" s="76">
        <v>135357</v>
      </c>
      <c r="DM52" s="76" t="s">
        <v>120</v>
      </c>
      <c r="DN52" s="76">
        <v>130537</v>
      </c>
      <c r="DO52" s="76" t="s">
        <v>120</v>
      </c>
      <c r="DP52" s="76">
        <v>124810</v>
      </c>
      <c r="DQ52" s="76" t="s">
        <v>120</v>
      </c>
      <c r="DR52" s="76">
        <v>119787</v>
      </c>
      <c r="DS52" s="76" t="s">
        <v>120</v>
      </c>
      <c r="DT52" s="76">
        <v>115194</v>
      </c>
      <c r="DU52" s="76" t="s">
        <v>120</v>
      </c>
      <c r="DV52" s="76">
        <v>110830</v>
      </c>
      <c r="DW52" s="76" t="s">
        <v>120</v>
      </c>
      <c r="DX52" s="76">
        <v>105694</v>
      </c>
      <c r="DY52" s="76" t="s">
        <v>120</v>
      </c>
      <c r="DZ52" s="76">
        <v>102294</v>
      </c>
      <c r="EA52" s="76" t="s">
        <v>120</v>
      </c>
      <c r="EB52" s="76">
        <v>98367</v>
      </c>
      <c r="EC52" s="76" t="s">
        <v>120</v>
      </c>
      <c r="ED52" s="76">
        <v>93072</v>
      </c>
      <c r="EE52" s="76" t="s">
        <v>120</v>
      </c>
      <c r="EF52" s="76">
        <v>89445</v>
      </c>
      <c r="EG52" s="76" t="s">
        <v>120</v>
      </c>
      <c r="EH52" s="76">
        <v>86013</v>
      </c>
      <c r="EI52" s="76" t="s">
        <v>120</v>
      </c>
      <c r="EJ52" s="76">
        <v>84991</v>
      </c>
      <c r="EK52" s="76" t="s">
        <v>120</v>
      </c>
      <c r="EL52" s="76">
        <v>81393</v>
      </c>
      <c r="EM52" s="76" t="s">
        <v>120</v>
      </c>
      <c r="EN52" s="76">
        <v>82979</v>
      </c>
      <c r="EO52" s="76" t="s">
        <v>120</v>
      </c>
      <c r="EP52" s="76">
        <v>80954</v>
      </c>
      <c r="EQ52" s="76" t="s">
        <v>120</v>
      </c>
      <c r="ER52" s="76">
        <v>81087</v>
      </c>
      <c r="ES52" s="76" t="s">
        <v>120</v>
      </c>
      <c r="ET52" s="76">
        <v>79224</v>
      </c>
      <c r="EU52" s="76" t="s">
        <v>120</v>
      </c>
      <c r="EV52" s="76">
        <v>77971</v>
      </c>
      <c r="EW52" s="76" t="s">
        <v>120</v>
      </c>
      <c r="EX52" s="76">
        <v>73785</v>
      </c>
      <c r="EY52" s="76" t="s">
        <v>120</v>
      </c>
      <c r="EZ52" s="76">
        <v>71402</v>
      </c>
      <c r="FA52" s="76" t="s">
        <v>120</v>
      </c>
      <c r="FB52" s="76">
        <v>67781</v>
      </c>
      <c r="FC52" s="76" t="s">
        <v>120</v>
      </c>
      <c r="FD52" s="76">
        <v>63347</v>
      </c>
      <c r="FE52" s="76" t="s">
        <v>120</v>
      </c>
      <c r="FF52" s="76">
        <v>57937</v>
      </c>
      <c r="FG52" s="76" t="s">
        <v>120</v>
      </c>
      <c r="FH52" s="76">
        <v>51610</v>
      </c>
      <c r="FI52" s="76" t="s">
        <v>120</v>
      </c>
      <c r="FJ52" s="76">
        <v>48820</v>
      </c>
      <c r="FK52" s="76" t="s">
        <v>120</v>
      </c>
      <c r="FL52" s="76">
        <v>45494</v>
      </c>
      <c r="FM52" s="76" t="s">
        <v>120</v>
      </c>
      <c r="FN52" s="76">
        <v>41832</v>
      </c>
      <c r="FO52" s="76" t="s">
        <v>120</v>
      </c>
      <c r="FP52" s="76">
        <v>39330</v>
      </c>
      <c r="FQ52" s="76" t="s">
        <v>120</v>
      </c>
      <c r="FR52" s="76">
        <v>36479</v>
      </c>
      <c r="FS52" s="76" t="s">
        <v>120</v>
      </c>
      <c r="FT52" s="76">
        <v>33042</v>
      </c>
      <c r="FU52" s="76" t="s">
        <v>120</v>
      </c>
      <c r="FV52" s="76">
        <v>29164</v>
      </c>
      <c r="FW52" s="76" t="s">
        <v>120</v>
      </c>
      <c r="FX52" s="76">
        <v>26047</v>
      </c>
      <c r="FY52" s="76" t="s">
        <v>120</v>
      </c>
      <c r="FZ52" s="76">
        <v>22442</v>
      </c>
      <c r="GA52" s="76" t="s">
        <v>120</v>
      </c>
      <c r="GB52" s="76">
        <v>19518</v>
      </c>
      <c r="GC52" s="76" t="s">
        <v>120</v>
      </c>
      <c r="GD52" s="76">
        <v>15747</v>
      </c>
      <c r="GE52" s="76" t="s">
        <v>120</v>
      </c>
      <c r="GF52" s="76">
        <v>12752</v>
      </c>
      <c r="GG52" s="76" t="s">
        <v>120</v>
      </c>
      <c r="GH52" s="76">
        <v>9962</v>
      </c>
      <c r="GI52" s="76" t="s">
        <v>120</v>
      </c>
      <c r="GJ52" s="76">
        <v>7797</v>
      </c>
      <c r="GK52" s="76" t="s">
        <v>120</v>
      </c>
      <c r="GL52" s="76">
        <v>5857</v>
      </c>
      <c r="GM52" s="76" t="s">
        <v>120</v>
      </c>
      <c r="GN52" s="76">
        <v>4322</v>
      </c>
      <c r="GO52" s="76" t="s">
        <v>120</v>
      </c>
      <c r="GP52" s="76">
        <v>3010</v>
      </c>
      <c r="GQ52" s="76" t="s">
        <v>120</v>
      </c>
      <c r="GR52" s="76">
        <v>1994</v>
      </c>
      <c r="GS52" s="76" t="s">
        <v>120</v>
      </c>
      <c r="GT52" s="76">
        <v>1344</v>
      </c>
      <c r="GU52" s="76" t="s">
        <v>120</v>
      </c>
      <c r="GV52" s="76">
        <v>1726</v>
      </c>
      <c r="GW52" s="76" t="s">
        <v>120</v>
      </c>
      <c r="GX52" s="76">
        <v>0</v>
      </c>
      <c r="GY52" s="76" t="s">
        <v>120</v>
      </c>
      <c r="HA52" s="70" t="str">
        <f t="shared" si="0"/>
        <v>Switzerland</v>
      </c>
      <c r="HB52" s="94">
        <f t="shared" si="1"/>
        <v>6943999</v>
      </c>
      <c r="HC52" s="94">
        <f t="shared" si="2"/>
        <v>437118</v>
      </c>
    </row>
    <row r="53" spans="1:211" x14ac:dyDescent="0.25">
      <c r="A53" s="75" t="s">
        <v>260</v>
      </c>
      <c r="B53" s="77" t="s">
        <v>229</v>
      </c>
      <c r="C53" s="77" t="s">
        <v>120</v>
      </c>
      <c r="D53" s="77" t="s">
        <v>229</v>
      </c>
      <c r="E53" s="77" t="s">
        <v>120</v>
      </c>
      <c r="F53" s="77" t="s">
        <v>229</v>
      </c>
      <c r="G53" s="77" t="s">
        <v>120</v>
      </c>
      <c r="H53" s="77" t="s">
        <v>229</v>
      </c>
      <c r="I53" s="77" t="s">
        <v>120</v>
      </c>
      <c r="J53" s="77" t="s">
        <v>229</v>
      </c>
      <c r="K53" s="77" t="s">
        <v>120</v>
      </c>
      <c r="L53" s="77" t="s">
        <v>229</v>
      </c>
      <c r="M53" s="77" t="s">
        <v>120</v>
      </c>
      <c r="N53" s="77" t="s">
        <v>229</v>
      </c>
      <c r="O53" s="77" t="s">
        <v>120</v>
      </c>
      <c r="P53" s="77" t="s">
        <v>229</v>
      </c>
      <c r="Q53" s="77" t="s">
        <v>120</v>
      </c>
      <c r="R53" s="77" t="s">
        <v>229</v>
      </c>
      <c r="S53" s="77" t="s">
        <v>120</v>
      </c>
      <c r="T53" s="77" t="s">
        <v>229</v>
      </c>
      <c r="U53" s="77" t="s">
        <v>120</v>
      </c>
      <c r="V53" s="77" t="s">
        <v>229</v>
      </c>
      <c r="W53" s="77" t="s">
        <v>120</v>
      </c>
      <c r="X53" s="77" t="s">
        <v>229</v>
      </c>
      <c r="Y53" s="77" t="s">
        <v>120</v>
      </c>
      <c r="Z53" s="77" t="s">
        <v>229</v>
      </c>
      <c r="AA53" s="77" t="s">
        <v>120</v>
      </c>
      <c r="AB53" s="77" t="s">
        <v>229</v>
      </c>
      <c r="AC53" s="77" t="s">
        <v>120</v>
      </c>
      <c r="AD53" s="77" t="s">
        <v>229</v>
      </c>
      <c r="AE53" s="77" t="s">
        <v>120</v>
      </c>
      <c r="AF53" s="77" t="s">
        <v>229</v>
      </c>
      <c r="AG53" s="77" t="s">
        <v>120</v>
      </c>
      <c r="AH53" s="77" t="s">
        <v>229</v>
      </c>
      <c r="AI53" s="77" t="s">
        <v>120</v>
      </c>
      <c r="AJ53" s="77" t="s">
        <v>229</v>
      </c>
      <c r="AK53" s="77" t="s">
        <v>120</v>
      </c>
      <c r="AL53" s="77" t="s">
        <v>229</v>
      </c>
      <c r="AM53" s="77" t="s">
        <v>120</v>
      </c>
      <c r="AN53" s="77" t="s">
        <v>229</v>
      </c>
      <c r="AO53" s="77" t="s">
        <v>120</v>
      </c>
      <c r="AP53" s="77" t="s">
        <v>229</v>
      </c>
      <c r="AQ53" s="77" t="s">
        <v>120</v>
      </c>
      <c r="AR53" s="77" t="s">
        <v>229</v>
      </c>
      <c r="AS53" s="77" t="s">
        <v>120</v>
      </c>
      <c r="AT53" s="77" t="s">
        <v>229</v>
      </c>
      <c r="AU53" s="77" t="s">
        <v>120</v>
      </c>
      <c r="AV53" s="77" t="s">
        <v>229</v>
      </c>
      <c r="AW53" s="77" t="s">
        <v>120</v>
      </c>
      <c r="AX53" s="77" t="s">
        <v>229</v>
      </c>
      <c r="AY53" s="77" t="s">
        <v>120</v>
      </c>
      <c r="AZ53" s="77" t="s">
        <v>229</v>
      </c>
      <c r="BA53" s="77" t="s">
        <v>120</v>
      </c>
      <c r="BB53" s="77" t="s">
        <v>229</v>
      </c>
      <c r="BC53" s="77" t="s">
        <v>120</v>
      </c>
      <c r="BD53" s="77" t="s">
        <v>229</v>
      </c>
      <c r="BE53" s="77" t="s">
        <v>120</v>
      </c>
      <c r="BF53" s="77" t="s">
        <v>229</v>
      </c>
      <c r="BG53" s="77" t="s">
        <v>120</v>
      </c>
      <c r="BH53" s="77" t="s">
        <v>229</v>
      </c>
      <c r="BI53" s="77" t="s">
        <v>120</v>
      </c>
      <c r="BJ53" s="77" t="s">
        <v>229</v>
      </c>
      <c r="BK53" s="77" t="s">
        <v>120</v>
      </c>
      <c r="BL53" s="77" t="s">
        <v>229</v>
      </c>
      <c r="BM53" s="77" t="s">
        <v>120</v>
      </c>
      <c r="BN53" s="77" t="s">
        <v>229</v>
      </c>
      <c r="BO53" s="77" t="s">
        <v>120</v>
      </c>
      <c r="BP53" s="77" t="s">
        <v>229</v>
      </c>
      <c r="BQ53" s="77" t="s">
        <v>120</v>
      </c>
      <c r="BR53" s="77" t="s">
        <v>229</v>
      </c>
      <c r="BS53" s="77" t="s">
        <v>120</v>
      </c>
      <c r="BT53" s="77" t="s">
        <v>229</v>
      </c>
      <c r="BU53" s="77" t="s">
        <v>120</v>
      </c>
      <c r="BV53" s="77" t="s">
        <v>229</v>
      </c>
      <c r="BW53" s="77" t="s">
        <v>120</v>
      </c>
      <c r="BX53" s="77" t="s">
        <v>229</v>
      </c>
      <c r="BY53" s="77" t="s">
        <v>120</v>
      </c>
      <c r="BZ53" s="77" t="s">
        <v>229</v>
      </c>
      <c r="CA53" s="77" t="s">
        <v>120</v>
      </c>
      <c r="CB53" s="77" t="s">
        <v>229</v>
      </c>
      <c r="CC53" s="77" t="s">
        <v>120</v>
      </c>
      <c r="CD53" s="77" t="s">
        <v>229</v>
      </c>
      <c r="CE53" s="77" t="s">
        <v>120</v>
      </c>
      <c r="CF53" s="77" t="s">
        <v>229</v>
      </c>
      <c r="CG53" s="77" t="s">
        <v>120</v>
      </c>
      <c r="CH53" s="77" t="s">
        <v>229</v>
      </c>
      <c r="CI53" s="77" t="s">
        <v>120</v>
      </c>
      <c r="CJ53" s="77" t="s">
        <v>229</v>
      </c>
      <c r="CK53" s="77" t="s">
        <v>120</v>
      </c>
      <c r="CL53" s="77" t="s">
        <v>229</v>
      </c>
      <c r="CM53" s="77" t="s">
        <v>120</v>
      </c>
      <c r="CN53" s="77" t="s">
        <v>229</v>
      </c>
      <c r="CO53" s="77" t="s">
        <v>120</v>
      </c>
      <c r="CP53" s="77" t="s">
        <v>229</v>
      </c>
      <c r="CQ53" s="77" t="s">
        <v>120</v>
      </c>
      <c r="CR53" s="77" t="s">
        <v>229</v>
      </c>
      <c r="CS53" s="77" t="s">
        <v>120</v>
      </c>
      <c r="CT53" s="77" t="s">
        <v>229</v>
      </c>
      <c r="CU53" s="77" t="s">
        <v>120</v>
      </c>
      <c r="CV53" s="77" t="s">
        <v>229</v>
      </c>
      <c r="CW53" s="77" t="s">
        <v>120</v>
      </c>
      <c r="CX53" s="77" t="s">
        <v>229</v>
      </c>
      <c r="CY53" s="77" t="s">
        <v>120</v>
      </c>
      <c r="CZ53" s="77" t="s">
        <v>229</v>
      </c>
      <c r="DA53" s="77" t="s">
        <v>120</v>
      </c>
      <c r="DB53" s="77" t="s">
        <v>229</v>
      </c>
      <c r="DC53" s="77" t="s">
        <v>120</v>
      </c>
      <c r="DD53" s="77" t="s">
        <v>229</v>
      </c>
      <c r="DE53" s="77" t="s">
        <v>120</v>
      </c>
      <c r="DF53" s="77" t="s">
        <v>229</v>
      </c>
      <c r="DG53" s="77" t="s">
        <v>120</v>
      </c>
      <c r="DH53" s="77" t="s">
        <v>229</v>
      </c>
      <c r="DI53" s="77" t="s">
        <v>120</v>
      </c>
      <c r="DJ53" s="77" t="s">
        <v>229</v>
      </c>
      <c r="DK53" s="77" t="s">
        <v>120</v>
      </c>
      <c r="DL53" s="77" t="s">
        <v>229</v>
      </c>
      <c r="DM53" s="77" t="s">
        <v>120</v>
      </c>
      <c r="DN53" s="77" t="s">
        <v>229</v>
      </c>
      <c r="DO53" s="77" t="s">
        <v>120</v>
      </c>
      <c r="DP53" s="77" t="s">
        <v>229</v>
      </c>
      <c r="DQ53" s="77" t="s">
        <v>120</v>
      </c>
      <c r="DR53" s="77" t="s">
        <v>229</v>
      </c>
      <c r="DS53" s="77" t="s">
        <v>120</v>
      </c>
      <c r="DT53" s="77" t="s">
        <v>229</v>
      </c>
      <c r="DU53" s="77" t="s">
        <v>120</v>
      </c>
      <c r="DV53" s="77" t="s">
        <v>229</v>
      </c>
      <c r="DW53" s="77" t="s">
        <v>120</v>
      </c>
      <c r="DX53" s="77" t="s">
        <v>229</v>
      </c>
      <c r="DY53" s="77" t="s">
        <v>120</v>
      </c>
      <c r="DZ53" s="77" t="s">
        <v>229</v>
      </c>
      <c r="EA53" s="77" t="s">
        <v>120</v>
      </c>
      <c r="EB53" s="77" t="s">
        <v>229</v>
      </c>
      <c r="EC53" s="77" t="s">
        <v>120</v>
      </c>
      <c r="ED53" s="77" t="s">
        <v>229</v>
      </c>
      <c r="EE53" s="77" t="s">
        <v>120</v>
      </c>
      <c r="EF53" s="77" t="s">
        <v>229</v>
      </c>
      <c r="EG53" s="77" t="s">
        <v>120</v>
      </c>
      <c r="EH53" s="77" t="s">
        <v>229</v>
      </c>
      <c r="EI53" s="77" t="s">
        <v>120</v>
      </c>
      <c r="EJ53" s="77" t="s">
        <v>229</v>
      </c>
      <c r="EK53" s="77" t="s">
        <v>120</v>
      </c>
      <c r="EL53" s="77" t="s">
        <v>229</v>
      </c>
      <c r="EM53" s="77" t="s">
        <v>120</v>
      </c>
      <c r="EN53" s="77" t="s">
        <v>229</v>
      </c>
      <c r="EO53" s="77" t="s">
        <v>120</v>
      </c>
      <c r="EP53" s="77" t="s">
        <v>229</v>
      </c>
      <c r="EQ53" s="77" t="s">
        <v>120</v>
      </c>
      <c r="ER53" s="77" t="s">
        <v>229</v>
      </c>
      <c r="ES53" s="77" t="s">
        <v>120</v>
      </c>
      <c r="ET53" s="77" t="s">
        <v>229</v>
      </c>
      <c r="EU53" s="77" t="s">
        <v>120</v>
      </c>
      <c r="EV53" s="77" t="s">
        <v>229</v>
      </c>
      <c r="EW53" s="77" t="s">
        <v>120</v>
      </c>
      <c r="EX53" s="77" t="s">
        <v>229</v>
      </c>
      <c r="EY53" s="77" t="s">
        <v>120</v>
      </c>
      <c r="EZ53" s="77" t="s">
        <v>229</v>
      </c>
      <c r="FA53" s="77" t="s">
        <v>120</v>
      </c>
      <c r="FB53" s="77" t="s">
        <v>229</v>
      </c>
      <c r="FC53" s="77" t="s">
        <v>120</v>
      </c>
      <c r="FD53" s="77" t="s">
        <v>229</v>
      </c>
      <c r="FE53" s="77" t="s">
        <v>120</v>
      </c>
      <c r="FF53" s="77" t="s">
        <v>229</v>
      </c>
      <c r="FG53" s="77" t="s">
        <v>120</v>
      </c>
      <c r="FH53" s="77" t="s">
        <v>229</v>
      </c>
      <c r="FI53" s="77" t="s">
        <v>120</v>
      </c>
      <c r="FJ53" s="77" t="s">
        <v>229</v>
      </c>
      <c r="FK53" s="77" t="s">
        <v>120</v>
      </c>
      <c r="FL53" s="77" t="s">
        <v>229</v>
      </c>
      <c r="FM53" s="77" t="s">
        <v>120</v>
      </c>
      <c r="FN53" s="77" t="s">
        <v>229</v>
      </c>
      <c r="FO53" s="77" t="s">
        <v>120</v>
      </c>
      <c r="FP53" s="77" t="s">
        <v>229</v>
      </c>
      <c r="FQ53" s="77" t="s">
        <v>120</v>
      </c>
      <c r="FR53" s="77" t="s">
        <v>229</v>
      </c>
      <c r="FS53" s="77" t="s">
        <v>120</v>
      </c>
      <c r="FT53" s="77" t="s">
        <v>229</v>
      </c>
      <c r="FU53" s="77" t="s">
        <v>120</v>
      </c>
      <c r="FV53" s="77" t="s">
        <v>229</v>
      </c>
      <c r="FW53" s="77" t="s">
        <v>120</v>
      </c>
      <c r="FX53" s="77" t="s">
        <v>229</v>
      </c>
      <c r="FY53" s="77" t="s">
        <v>120</v>
      </c>
      <c r="FZ53" s="77" t="s">
        <v>229</v>
      </c>
      <c r="GA53" s="77" t="s">
        <v>120</v>
      </c>
      <c r="GB53" s="77" t="s">
        <v>229</v>
      </c>
      <c r="GC53" s="77" t="s">
        <v>120</v>
      </c>
      <c r="GD53" s="77" t="s">
        <v>229</v>
      </c>
      <c r="GE53" s="77" t="s">
        <v>120</v>
      </c>
      <c r="GF53" s="77" t="s">
        <v>229</v>
      </c>
      <c r="GG53" s="77" t="s">
        <v>120</v>
      </c>
      <c r="GH53" s="77" t="s">
        <v>229</v>
      </c>
      <c r="GI53" s="77" t="s">
        <v>120</v>
      </c>
      <c r="GJ53" s="77" t="s">
        <v>229</v>
      </c>
      <c r="GK53" s="77" t="s">
        <v>120</v>
      </c>
      <c r="GL53" s="77" t="s">
        <v>229</v>
      </c>
      <c r="GM53" s="77" t="s">
        <v>120</v>
      </c>
      <c r="GN53" s="77" t="s">
        <v>229</v>
      </c>
      <c r="GO53" s="77" t="s">
        <v>120</v>
      </c>
      <c r="GP53" s="77" t="s">
        <v>229</v>
      </c>
      <c r="GQ53" s="77" t="s">
        <v>120</v>
      </c>
      <c r="GR53" s="77" t="s">
        <v>229</v>
      </c>
      <c r="GS53" s="77" t="s">
        <v>120</v>
      </c>
      <c r="GT53" s="77" t="s">
        <v>229</v>
      </c>
      <c r="GU53" s="77" t="s">
        <v>120</v>
      </c>
      <c r="GV53" s="77" t="s">
        <v>229</v>
      </c>
      <c r="GW53" s="77" t="s">
        <v>120</v>
      </c>
      <c r="GX53" s="77" t="s">
        <v>229</v>
      </c>
      <c r="GY53" s="77" t="s">
        <v>120</v>
      </c>
      <c r="HA53" s="70" t="str">
        <f t="shared" si="0"/>
        <v>United Kingdom</v>
      </c>
      <c r="HB53" s="94">
        <f t="shared" si="1"/>
        <v>0</v>
      </c>
      <c r="HC53" s="94">
        <f t="shared" si="2"/>
        <v>0</v>
      </c>
    </row>
    <row r="54" spans="1:211" x14ac:dyDescent="0.25">
      <c r="A54" s="75" t="s">
        <v>261</v>
      </c>
      <c r="B54" s="76">
        <v>620739</v>
      </c>
      <c r="C54" s="76" t="s">
        <v>120</v>
      </c>
      <c r="D54" s="76">
        <v>7168</v>
      </c>
      <c r="E54" s="76" t="s">
        <v>120</v>
      </c>
      <c r="F54" s="76">
        <v>7234</v>
      </c>
      <c r="G54" s="76" t="s">
        <v>120</v>
      </c>
      <c r="H54" s="76">
        <v>7234</v>
      </c>
      <c r="I54" s="76" t="s">
        <v>120</v>
      </c>
      <c r="J54" s="76">
        <v>7373</v>
      </c>
      <c r="K54" s="76" t="s">
        <v>120</v>
      </c>
      <c r="L54" s="76">
        <v>7468</v>
      </c>
      <c r="M54" s="76" t="s">
        <v>120</v>
      </c>
      <c r="N54" s="76">
        <v>7289</v>
      </c>
      <c r="O54" s="76" t="s">
        <v>120</v>
      </c>
      <c r="P54" s="76">
        <v>7348</v>
      </c>
      <c r="Q54" s="76" t="s">
        <v>120</v>
      </c>
      <c r="R54" s="76">
        <v>7479</v>
      </c>
      <c r="S54" s="76" t="s">
        <v>120</v>
      </c>
      <c r="T54" s="76">
        <v>7091</v>
      </c>
      <c r="U54" s="76" t="s">
        <v>120</v>
      </c>
      <c r="V54" s="76">
        <v>6945</v>
      </c>
      <c r="W54" s="76" t="s">
        <v>120</v>
      </c>
      <c r="X54" s="76">
        <v>7867</v>
      </c>
      <c r="Y54" s="76" t="s">
        <v>120</v>
      </c>
      <c r="Z54" s="76">
        <v>8047</v>
      </c>
      <c r="AA54" s="76" t="s">
        <v>120</v>
      </c>
      <c r="AB54" s="76">
        <v>7854</v>
      </c>
      <c r="AC54" s="76" t="s">
        <v>120</v>
      </c>
      <c r="AD54" s="76">
        <v>7467</v>
      </c>
      <c r="AE54" s="76" t="s">
        <v>120</v>
      </c>
      <c r="AF54" s="76">
        <v>7303</v>
      </c>
      <c r="AG54" s="76" t="s">
        <v>120</v>
      </c>
      <c r="AH54" s="76">
        <v>7315</v>
      </c>
      <c r="AI54" s="76" t="s">
        <v>120</v>
      </c>
      <c r="AJ54" s="76">
        <v>7423</v>
      </c>
      <c r="AK54" s="76" t="s">
        <v>120</v>
      </c>
      <c r="AL54" s="76">
        <v>7852</v>
      </c>
      <c r="AM54" s="76" t="s">
        <v>120</v>
      </c>
      <c r="AN54" s="76">
        <v>8177</v>
      </c>
      <c r="AO54" s="76" t="s">
        <v>120</v>
      </c>
      <c r="AP54" s="76">
        <v>8125</v>
      </c>
      <c r="AQ54" s="76" t="s">
        <v>120</v>
      </c>
      <c r="AR54" s="76">
        <v>7923</v>
      </c>
      <c r="AS54" s="76" t="s">
        <v>120</v>
      </c>
      <c r="AT54" s="76">
        <v>7555</v>
      </c>
      <c r="AU54" s="76" t="s">
        <v>120</v>
      </c>
      <c r="AV54" s="76">
        <v>7863</v>
      </c>
      <c r="AW54" s="76" t="s">
        <v>120</v>
      </c>
      <c r="AX54" s="76">
        <v>7698</v>
      </c>
      <c r="AY54" s="76" t="s">
        <v>120</v>
      </c>
      <c r="AZ54" s="76">
        <v>7795</v>
      </c>
      <c r="BA54" s="76" t="s">
        <v>120</v>
      </c>
      <c r="BB54" s="76">
        <v>8126</v>
      </c>
      <c r="BC54" s="76" t="s">
        <v>120</v>
      </c>
      <c r="BD54" s="76">
        <v>7667</v>
      </c>
      <c r="BE54" s="76" t="s">
        <v>120</v>
      </c>
      <c r="BF54" s="76">
        <v>7727</v>
      </c>
      <c r="BG54" s="76" t="s">
        <v>120</v>
      </c>
      <c r="BH54" s="76">
        <v>8201</v>
      </c>
      <c r="BI54" s="76" t="s">
        <v>120</v>
      </c>
      <c r="BJ54" s="76">
        <v>7803</v>
      </c>
      <c r="BK54" s="76" t="s">
        <v>120</v>
      </c>
      <c r="BL54" s="76">
        <v>7997</v>
      </c>
      <c r="BM54" s="76" t="s">
        <v>120</v>
      </c>
      <c r="BN54" s="76">
        <v>7860</v>
      </c>
      <c r="BO54" s="76" t="s">
        <v>120</v>
      </c>
      <c r="BP54" s="76">
        <v>8591</v>
      </c>
      <c r="BQ54" s="76" t="s">
        <v>120</v>
      </c>
      <c r="BR54" s="76">
        <v>9190</v>
      </c>
      <c r="BS54" s="76" t="s">
        <v>120</v>
      </c>
      <c r="BT54" s="76">
        <v>9013</v>
      </c>
      <c r="BU54" s="76" t="s">
        <v>120</v>
      </c>
      <c r="BV54" s="76">
        <v>9321</v>
      </c>
      <c r="BW54" s="76" t="s">
        <v>120</v>
      </c>
      <c r="BX54" s="76">
        <v>8978</v>
      </c>
      <c r="BY54" s="76" t="s">
        <v>120</v>
      </c>
      <c r="BZ54" s="76">
        <v>9322</v>
      </c>
      <c r="CA54" s="76" t="s">
        <v>120</v>
      </c>
      <c r="CB54" s="76">
        <v>9270</v>
      </c>
      <c r="CC54" s="76" t="s">
        <v>120</v>
      </c>
      <c r="CD54" s="76">
        <v>8801</v>
      </c>
      <c r="CE54" s="76" t="s">
        <v>120</v>
      </c>
      <c r="CF54" s="76">
        <v>8921</v>
      </c>
      <c r="CG54" s="76" t="s">
        <v>120</v>
      </c>
      <c r="CH54" s="76">
        <v>8685</v>
      </c>
      <c r="CI54" s="76" t="s">
        <v>120</v>
      </c>
      <c r="CJ54" s="76">
        <v>8665</v>
      </c>
      <c r="CK54" s="76" t="s">
        <v>120</v>
      </c>
      <c r="CL54" s="76">
        <v>8601</v>
      </c>
      <c r="CM54" s="76" t="s">
        <v>120</v>
      </c>
      <c r="CN54" s="76">
        <v>8556</v>
      </c>
      <c r="CO54" s="76" t="s">
        <v>120</v>
      </c>
      <c r="CP54" s="76">
        <v>8171</v>
      </c>
      <c r="CQ54" s="76" t="s">
        <v>120</v>
      </c>
      <c r="CR54" s="76">
        <v>8259</v>
      </c>
      <c r="CS54" s="76" t="s">
        <v>120</v>
      </c>
      <c r="CT54" s="76">
        <v>8245</v>
      </c>
      <c r="CU54" s="76" t="s">
        <v>120</v>
      </c>
      <c r="CV54" s="76">
        <v>8093</v>
      </c>
      <c r="CW54" s="76" t="s">
        <v>120</v>
      </c>
      <c r="CX54" s="76">
        <v>8164</v>
      </c>
      <c r="CY54" s="76" t="s">
        <v>120</v>
      </c>
      <c r="CZ54" s="76">
        <v>7632</v>
      </c>
      <c r="DA54" s="76" t="s">
        <v>120</v>
      </c>
      <c r="DB54" s="76">
        <v>7983</v>
      </c>
      <c r="DC54" s="76" t="s">
        <v>120</v>
      </c>
      <c r="DD54" s="76">
        <v>7775</v>
      </c>
      <c r="DE54" s="76" t="s">
        <v>120</v>
      </c>
      <c r="DF54" s="76">
        <v>7871</v>
      </c>
      <c r="DG54" s="76" t="s">
        <v>120</v>
      </c>
      <c r="DH54" s="76">
        <v>8112</v>
      </c>
      <c r="DI54" s="76" t="s">
        <v>120</v>
      </c>
      <c r="DJ54" s="76">
        <v>8136</v>
      </c>
      <c r="DK54" s="76" t="s">
        <v>120</v>
      </c>
      <c r="DL54" s="76">
        <v>8108</v>
      </c>
      <c r="DM54" s="76" t="s">
        <v>120</v>
      </c>
      <c r="DN54" s="76">
        <v>8396</v>
      </c>
      <c r="DO54" s="76" t="s">
        <v>120</v>
      </c>
      <c r="DP54" s="76">
        <v>8254</v>
      </c>
      <c r="DQ54" s="76" t="s">
        <v>120</v>
      </c>
      <c r="DR54" s="76">
        <v>8222</v>
      </c>
      <c r="DS54" s="76" t="s">
        <v>120</v>
      </c>
      <c r="DT54" s="76">
        <v>8313</v>
      </c>
      <c r="DU54" s="76" t="s">
        <v>120</v>
      </c>
      <c r="DV54" s="76">
        <v>8034</v>
      </c>
      <c r="DW54" s="76" t="s">
        <v>120</v>
      </c>
      <c r="DX54" s="76">
        <v>8221</v>
      </c>
      <c r="DY54" s="76" t="s">
        <v>120</v>
      </c>
      <c r="DZ54" s="76">
        <v>8011</v>
      </c>
      <c r="EA54" s="76" t="s">
        <v>120</v>
      </c>
      <c r="EB54" s="76">
        <v>7791</v>
      </c>
      <c r="EC54" s="76" t="s">
        <v>120</v>
      </c>
      <c r="ED54" s="76">
        <v>7745</v>
      </c>
      <c r="EE54" s="76" t="s">
        <v>120</v>
      </c>
      <c r="EF54" s="76">
        <v>7903</v>
      </c>
      <c r="EG54" s="76" t="s">
        <v>120</v>
      </c>
      <c r="EH54" s="76">
        <v>7384</v>
      </c>
      <c r="EI54" s="76" t="s">
        <v>120</v>
      </c>
      <c r="EJ54" s="76">
        <v>7039</v>
      </c>
      <c r="EK54" s="76" t="s">
        <v>120</v>
      </c>
      <c r="EL54" s="76">
        <v>6261</v>
      </c>
      <c r="EM54" s="76" t="s">
        <v>120</v>
      </c>
      <c r="EN54" s="76">
        <v>6731</v>
      </c>
      <c r="EO54" s="76" t="s">
        <v>120</v>
      </c>
      <c r="EP54" s="76">
        <v>6171</v>
      </c>
      <c r="EQ54" s="76" t="s">
        <v>120</v>
      </c>
      <c r="ER54" s="76">
        <v>5171</v>
      </c>
      <c r="ES54" s="76" t="s">
        <v>120</v>
      </c>
      <c r="ET54" s="76">
        <v>4739</v>
      </c>
      <c r="EU54" s="76" t="s">
        <v>120</v>
      </c>
      <c r="EV54" s="76">
        <v>4290</v>
      </c>
      <c r="EW54" s="76" t="s">
        <v>120</v>
      </c>
      <c r="EX54" s="76">
        <v>2445</v>
      </c>
      <c r="EY54" s="76" t="s">
        <v>120</v>
      </c>
      <c r="EZ54" s="76">
        <v>3056</v>
      </c>
      <c r="FA54" s="76" t="s">
        <v>120</v>
      </c>
      <c r="FB54" s="76">
        <v>2878</v>
      </c>
      <c r="FC54" s="76" t="s">
        <v>120</v>
      </c>
      <c r="FD54" s="76">
        <v>3081</v>
      </c>
      <c r="FE54" s="76" t="s">
        <v>120</v>
      </c>
      <c r="FF54" s="76">
        <v>2736</v>
      </c>
      <c r="FG54" s="76" t="s">
        <v>120</v>
      </c>
      <c r="FH54" s="76">
        <v>3166</v>
      </c>
      <c r="FI54" s="76" t="s">
        <v>120</v>
      </c>
      <c r="FJ54" s="76">
        <v>2980</v>
      </c>
      <c r="FK54" s="76" t="s">
        <v>120</v>
      </c>
      <c r="FL54" s="76">
        <v>2694</v>
      </c>
      <c r="FM54" s="76" t="s">
        <v>120</v>
      </c>
      <c r="FN54" s="76">
        <v>2182</v>
      </c>
      <c r="FO54" s="76" t="s">
        <v>120</v>
      </c>
      <c r="FP54" s="76">
        <v>1903</v>
      </c>
      <c r="FQ54" s="76" t="s">
        <v>120</v>
      </c>
      <c r="FR54" s="76">
        <v>1588</v>
      </c>
      <c r="FS54" s="76" t="s">
        <v>120</v>
      </c>
      <c r="FT54" s="76">
        <v>1405</v>
      </c>
      <c r="FU54" s="76" t="s">
        <v>120</v>
      </c>
      <c r="FV54" s="76">
        <v>1217</v>
      </c>
      <c r="FW54" s="76" t="s">
        <v>120</v>
      </c>
      <c r="FX54" s="76">
        <v>884</v>
      </c>
      <c r="FY54" s="76" t="s">
        <v>120</v>
      </c>
      <c r="FZ54" s="76">
        <v>543</v>
      </c>
      <c r="GA54" s="76" t="s">
        <v>120</v>
      </c>
      <c r="GB54" s="76">
        <v>742</v>
      </c>
      <c r="GC54" s="76" t="s">
        <v>120</v>
      </c>
      <c r="GD54" s="76">
        <v>355</v>
      </c>
      <c r="GE54" s="76" t="s">
        <v>120</v>
      </c>
      <c r="GF54" s="76">
        <v>439</v>
      </c>
      <c r="GG54" s="76" t="s">
        <v>120</v>
      </c>
      <c r="GH54" s="76">
        <v>303</v>
      </c>
      <c r="GI54" s="76" t="s">
        <v>120</v>
      </c>
      <c r="GJ54" s="76">
        <v>151</v>
      </c>
      <c r="GK54" s="76" t="s">
        <v>120</v>
      </c>
      <c r="GL54" s="76">
        <v>167</v>
      </c>
      <c r="GM54" s="76" t="s">
        <v>120</v>
      </c>
      <c r="GN54" s="76">
        <v>107</v>
      </c>
      <c r="GO54" s="76" t="s">
        <v>120</v>
      </c>
      <c r="GP54" s="76">
        <v>41</v>
      </c>
      <c r="GQ54" s="76" t="s">
        <v>120</v>
      </c>
      <c r="GR54" s="76">
        <v>123</v>
      </c>
      <c r="GS54" s="76" t="s">
        <v>120</v>
      </c>
      <c r="GT54" s="76">
        <v>3</v>
      </c>
      <c r="GU54" s="76" t="s">
        <v>120</v>
      </c>
      <c r="GV54" s="76">
        <v>137</v>
      </c>
      <c r="GW54" s="76" t="s">
        <v>120</v>
      </c>
      <c r="GX54" s="76">
        <v>0</v>
      </c>
      <c r="GY54" s="76" t="s">
        <v>120</v>
      </c>
      <c r="HA54" s="70" t="str">
        <f t="shared" si="0"/>
        <v>Montenegro</v>
      </c>
      <c r="HB54" s="94">
        <f t="shared" si="1"/>
        <v>470680</v>
      </c>
      <c r="HC54" s="94">
        <f t="shared" si="2"/>
        <v>36477</v>
      </c>
    </row>
    <row r="55" spans="1:211" x14ac:dyDescent="0.25">
      <c r="A55" s="75" t="s">
        <v>269</v>
      </c>
      <c r="B55" s="77">
        <v>2597107</v>
      </c>
      <c r="C55" s="77" t="s">
        <v>227</v>
      </c>
      <c r="D55" s="77">
        <v>29241</v>
      </c>
      <c r="E55" s="77" t="s">
        <v>227</v>
      </c>
      <c r="F55" s="77">
        <v>28915</v>
      </c>
      <c r="G55" s="77" t="s">
        <v>227</v>
      </c>
      <c r="H55" s="77">
        <v>30469</v>
      </c>
      <c r="I55" s="77" t="s">
        <v>227</v>
      </c>
      <c r="J55" s="77">
        <v>32117</v>
      </c>
      <c r="K55" s="77" t="s">
        <v>227</v>
      </c>
      <c r="L55" s="77">
        <v>35284</v>
      </c>
      <c r="M55" s="77" t="s">
        <v>227</v>
      </c>
      <c r="N55" s="77">
        <v>35605</v>
      </c>
      <c r="O55" s="77" t="s">
        <v>227</v>
      </c>
      <c r="P55" s="77">
        <v>33905</v>
      </c>
      <c r="Q55" s="77" t="s">
        <v>227</v>
      </c>
      <c r="R55" s="77">
        <v>32084</v>
      </c>
      <c r="S55" s="77" t="s">
        <v>227</v>
      </c>
      <c r="T55" s="77">
        <v>32046</v>
      </c>
      <c r="U55" s="77" t="s">
        <v>227</v>
      </c>
      <c r="V55" s="77">
        <v>31121</v>
      </c>
      <c r="W55" s="77" t="s">
        <v>227</v>
      </c>
      <c r="X55" s="77">
        <v>32116</v>
      </c>
      <c r="Y55" s="77" t="s">
        <v>227</v>
      </c>
      <c r="Z55" s="77">
        <v>32498</v>
      </c>
      <c r="AA55" s="77" t="s">
        <v>227</v>
      </c>
      <c r="AB55" s="77">
        <v>31008</v>
      </c>
      <c r="AC55" s="77" t="s">
        <v>227</v>
      </c>
      <c r="AD55" s="77">
        <v>30752</v>
      </c>
      <c r="AE55" s="77" t="s">
        <v>227</v>
      </c>
      <c r="AF55" s="77">
        <v>29146</v>
      </c>
      <c r="AG55" s="77" t="s">
        <v>227</v>
      </c>
      <c r="AH55" s="77">
        <v>28674</v>
      </c>
      <c r="AI55" s="77" t="s">
        <v>227</v>
      </c>
      <c r="AJ55" s="77">
        <v>28139</v>
      </c>
      <c r="AK55" s="77" t="s">
        <v>227</v>
      </c>
      <c r="AL55" s="77">
        <v>26626</v>
      </c>
      <c r="AM55" s="77" t="s">
        <v>227</v>
      </c>
      <c r="AN55" s="77">
        <v>26694</v>
      </c>
      <c r="AO55" s="77" t="s">
        <v>227</v>
      </c>
      <c r="AP55" s="77">
        <v>24930</v>
      </c>
      <c r="AQ55" s="77" t="s">
        <v>227</v>
      </c>
      <c r="AR55" s="77">
        <v>26350</v>
      </c>
      <c r="AS55" s="77" t="s">
        <v>227</v>
      </c>
      <c r="AT55" s="77">
        <v>24696</v>
      </c>
      <c r="AU55" s="77" t="s">
        <v>227</v>
      </c>
      <c r="AV55" s="77">
        <v>25617</v>
      </c>
      <c r="AW55" s="77" t="s">
        <v>227</v>
      </c>
      <c r="AX55" s="77">
        <v>27071</v>
      </c>
      <c r="AY55" s="77" t="s">
        <v>227</v>
      </c>
      <c r="AZ55" s="77">
        <v>29472</v>
      </c>
      <c r="BA55" s="77" t="s">
        <v>227</v>
      </c>
      <c r="BB55" s="77">
        <v>30562</v>
      </c>
      <c r="BC55" s="77" t="s">
        <v>227</v>
      </c>
      <c r="BD55" s="77">
        <v>33444</v>
      </c>
      <c r="BE55" s="77" t="s">
        <v>227</v>
      </c>
      <c r="BF55" s="77">
        <v>34942</v>
      </c>
      <c r="BG55" s="77" t="s">
        <v>227</v>
      </c>
      <c r="BH55" s="77">
        <v>37288</v>
      </c>
      <c r="BI55" s="77" t="s">
        <v>227</v>
      </c>
      <c r="BJ55" s="77">
        <v>36393</v>
      </c>
      <c r="BK55" s="77" t="s">
        <v>227</v>
      </c>
      <c r="BL55" s="77">
        <v>39253</v>
      </c>
      <c r="BM55" s="77" t="s">
        <v>227</v>
      </c>
      <c r="BN55" s="77">
        <v>40471</v>
      </c>
      <c r="BO55" s="77" t="s">
        <v>227</v>
      </c>
      <c r="BP55" s="77">
        <v>42478</v>
      </c>
      <c r="BQ55" s="77" t="s">
        <v>227</v>
      </c>
      <c r="BR55" s="77">
        <v>43273</v>
      </c>
      <c r="BS55" s="77" t="s">
        <v>227</v>
      </c>
      <c r="BT55" s="77">
        <v>44793</v>
      </c>
      <c r="BU55" s="77" t="s">
        <v>227</v>
      </c>
      <c r="BV55" s="77">
        <v>42456</v>
      </c>
      <c r="BW55" s="77" t="s">
        <v>227</v>
      </c>
      <c r="BX55" s="77">
        <v>41245</v>
      </c>
      <c r="BY55" s="77" t="s">
        <v>227</v>
      </c>
      <c r="BZ55" s="77">
        <v>41141</v>
      </c>
      <c r="CA55" s="77" t="s">
        <v>227</v>
      </c>
      <c r="CB55" s="77">
        <v>38174</v>
      </c>
      <c r="CC55" s="77" t="s">
        <v>227</v>
      </c>
      <c r="CD55" s="77">
        <v>36923</v>
      </c>
      <c r="CE55" s="77" t="s">
        <v>227</v>
      </c>
      <c r="CF55" s="77">
        <v>37036</v>
      </c>
      <c r="CG55" s="77" t="s">
        <v>227</v>
      </c>
      <c r="CH55" s="77">
        <v>35758</v>
      </c>
      <c r="CI55" s="77" t="s">
        <v>227</v>
      </c>
      <c r="CJ55" s="77">
        <v>34887</v>
      </c>
      <c r="CK55" s="77" t="s">
        <v>227</v>
      </c>
      <c r="CL55" s="77">
        <v>32732</v>
      </c>
      <c r="CM55" s="77" t="s">
        <v>227</v>
      </c>
      <c r="CN55" s="77">
        <v>34284</v>
      </c>
      <c r="CO55" s="77" t="s">
        <v>227</v>
      </c>
      <c r="CP55" s="77">
        <v>34657</v>
      </c>
      <c r="CQ55" s="77" t="s">
        <v>227</v>
      </c>
      <c r="CR55" s="77">
        <v>33817</v>
      </c>
      <c r="CS55" s="77" t="s">
        <v>227</v>
      </c>
      <c r="CT55" s="77">
        <v>33311</v>
      </c>
      <c r="CU55" s="77" t="s">
        <v>227</v>
      </c>
      <c r="CV55" s="77">
        <v>34429</v>
      </c>
      <c r="CW55" s="77" t="s">
        <v>227</v>
      </c>
      <c r="CX55" s="77">
        <v>32496</v>
      </c>
      <c r="CY55" s="77" t="s">
        <v>227</v>
      </c>
      <c r="CZ55" s="77">
        <v>32357</v>
      </c>
      <c r="DA55" s="77" t="s">
        <v>227</v>
      </c>
      <c r="DB55" s="77">
        <v>30959</v>
      </c>
      <c r="DC55" s="77" t="s">
        <v>227</v>
      </c>
      <c r="DD55" s="77">
        <v>32709</v>
      </c>
      <c r="DE55" s="77" t="s">
        <v>227</v>
      </c>
      <c r="DF55" s="77">
        <v>32776</v>
      </c>
      <c r="DG55" s="77" t="s">
        <v>227</v>
      </c>
      <c r="DH55" s="77">
        <v>32658</v>
      </c>
      <c r="DI55" s="77" t="s">
        <v>227</v>
      </c>
      <c r="DJ55" s="77">
        <v>32210</v>
      </c>
      <c r="DK55" s="77" t="s">
        <v>227</v>
      </c>
      <c r="DL55" s="77">
        <v>34622</v>
      </c>
      <c r="DM55" s="77" t="s">
        <v>227</v>
      </c>
      <c r="DN55" s="77">
        <v>36574</v>
      </c>
      <c r="DO55" s="77" t="s">
        <v>227</v>
      </c>
      <c r="DP55" s="77">
        <v>37744</v>
      </c>
      <c r="DQ55" s="77" t="s">
        <v>227</v>
      </c>
      <c r="DR55" s="77">
        <v>39669</v>
      </c>
      <c r="DS55" s="77" t="s">
        <v>227</v>
      </c>
      <c r="DT55" s="77">
        <v>41673</v>
      </c>
      <c r="DU55" s="77" t="s">
        <v>227</v>
      </c>
      <c r="DV55" s="77">
        <v>41565</v>
      </c>
      <c r="DW55" s="77" t="s">
        <v>227</v>
      </c>
      <c r="DX55" s="77">
        <v>39617</v>
      </c>
      <c r="DY55" s="77" t="s">
        <v>227</v>
      </c>
      <c r="DZ55" s="77">
        <v>37951</v>
      </c>
      <c r="EA55" s="77" t="s">
        <v>227</v>
      </c>
      <c r="EB55" s="77">
        <v>35927</v>
      </c>
      <c r="EC55" s="77" t="s">
        <v>227</v>
      </c>
      <c r="ED55" s="77">
        <v>33782</v>
      </c>
      <c r="EE55" s="77" t="s">
        <v>227</v>
      </c>
      <c r="EF55" s="77">
        <v>34083</v>
      </c>
      <c r="EG55" s="77" t="s">
        <v>227</v>
      </c>
      <c r="EH55" s="77">
        <v>30531</v>
      </c>
      <c r="EI55" s="77" t="s">
        <v>227</v>
      </c>
      <c r="EJ55" s="77">
        <v>30681</v>
      </c>
      <c r="EK55" s="77" t="s">
        <v>227</v>
      </c>
      <c r="EL55" s="77">
        <v>31502</v>
      </c>
      <c r="EM55" s="77" t="s">
        <v>227</v>
      </c>
      <c r="EN55" s="77">
        <v>30788</v>
      </c>
      <c r="EO55" s="77" t="s">
        <v>227</v>
      </c>
      <c r="EP55" s="77">
        <v>30211</v>
      </c>
      <c r="EQ55" s="77" t="s">
        <v>227</v>
      </c>
      <c r="ER55" s="77">
        <v>22701</v>
      </c>
      <c r="ES55" s="77" t="s">
        <v>227</v>
      </c>
      <c r="ET55" s="77">
        <v>14368</v>
      </c>
      <c r="EU55" s="77" t="s">
        <v>227</v>
      </c>
      <c r="EV55" s="77">
        <v>12812</v>
      </c>
      <c r="EW55" s="77" t="s">
        <v>227</v>
      </c>
      <c r="EX55" s="77">
        <v>8267</v>
      </c>
      <c r="EY55" s="77" t="s">
        <v>227</v>
      </c>
      <c r="EZ55" s="77">
        <v>10153</v>
      </c>
      <c r="FA55" s="77" t="s">
        <v>227</v>
      </c>
      <c r="FB55" s="77">
        <v>10859</v>
      </c>
      <c r="FC55" s="77" t="s">
        <v>227</v>
      </c>
      <c r="FD55" s="77">
        <v>12152</v>
      </c>
      <c r="FE55" s="77" t="s">
        <v>227</v>
      </c>
      <c r="FF55" s="77">
        <v>13221</v>
      </c>
      <c r="FG55" s="77" t="s">
        <v>227</v>
      </c>
      <c r="FH55" s="77">
        <v>9445</v>
      </c>
      <c r="FI55" s="77" t="s">
        <v>227</v>
      </c>
      <c r="FJ55" s="77">
        <v>8453</v>
      </c>
      <c r="FK55" s="77" t="s">
        <v>227</v>
      </c>
      <c r="FL55" s="77">
        <v>8107</v>
      </c>
      <c r="FM55" s="77" t="s">
        <v>227</v>
      </c>
      <c r="FN55" s="77">
        <v>7138</v>
      </c>
      <c r="FO55" s="77" t="s">
        <v>227</v>
      </c>
      <c r="FP55" s="77">
        <v>6354</v>
      </c>
      <c r="FQ55" s="77" t="s">
        <v>227</v>
      </c>
      <c r="FR55" s="77">
        <v>5034</v>
      </c>
      <c r="FS55" s="77" t="s">
        <v>227</v>
      </c>
      <c r="FT55" s="77">
        <v>4141</v>
      </c>
      <c r="FU55" s="77" t="s">
        <v>227</v>
      </c>
      <c r="FV55" s="77">
        <v>2832</v>
      </c>
      <c r="FW55" s="77" t="s">
        <v>227</v>
      </c>
      <c r="FX55" s="77">
        <v>2889</v>
      </c>
      <c r="FY55" s="77" t="s">
        <v>227</v>
      </c>
      <c r="FZ55" s="77">
        <v>1606</v>
      </c>
      <c r="GA55" s="77" t="s">
        <v>227</v>
      </c>
      <c r="GB55" s="77">
        <v>1810</v>
      </c>
      <c r="GC55" s="77" t="s">
        <v>227</v>
      </c>
      <c r="GD55" s="77">
        <v>789</v>
      </c>
      <c r="GE55" s="77" t="s">
        <v>227</v>
      </c>
      <c r="GF55" s="77">
        <v>767</v>
      </c>
      <c r="GG55" s="77" t="s">
        <v>227</v>
      </c>
      <c r="GH55" s="77">
        <v>363</v>
      </c>
      <c r="GI55" s="77" t="s">
        <v>227</v>
      </c>
      <c r="GJ55" s="77">
        <v>257</v>
      </c>
      <c r="GK55" s="77" t="s">
        <v>227</v>
      </c>
      <c r="GL55" s="77">
        <v>156</v>
      </c>
      <c r="GM55" s="77" t="s">
        <v>227</v>
      </c>
      <c r="GN55" s="77">
        <v>250</v>
      </c>
      <c r="GO55" s="77" t="s">
        <v>227</v>
      </c>
      <c r="GP55" s="77">
        <v>52</v>
      </c>
      <c r="GQ55" s="77" t="s">
        <v>227</v>
      </c>
      <c r="GR55" s="77">
        <v>114</v>
      </c>
      <c r="GS55" s="77" t="s">
        <v>227</v>
      </c>
      <c r="GT55" s="77">
        <v>68</v>
      </c>
      <c r="GU55" s="77" t="s">
        <v>227</v>
      </c>
      <c r="GV55" s="77">
        <v>541</v>
      </c>
      <c r="GW55" s="77" t="s">
        <v>120</v>
      </c>
      <c r="GX55" s="77">
        <v>0</v>
      </c>
      <c r="GY55" s="77" t="s">
        <v>120</v>
      </c>
      <c r="HA55" s="70" t="str">
        <f t="shared" si="0"/>
        <v>Moldova</v>
      </c>
      <c r="HB55" s="94">
        <f t="shared" si="1"/>
        <v>1985737</v>
      </c>
      <c r="HC55" s="94">
        <f t="shared" si="2"/>
        <v>156026</v>
      </c>
    </row>
    <row r="56" spans="1:211" x14ac:dyDescent="0.25">
      <c r="A56" s="75" t="s">
        <v>262</v>
      </c>
      <c r="B56" s="76">
        <v>2068808</v>
      </c>
      <c r="C56" s="76" t="s">
        <v>120</v>
      </c>
      <c r="D56" s="76">
        <v>18936</v>
      </c>
      <c r="E56" s="76" t="s">
        <v>120</v>
      </c>
      <c r="F56" s="76">
        <v>19708</v>
      </c>
      <c r="G56" s="76" t="s">
        <v>120</v>
      </c>
      <c r="H56" s="76">
        <v>21179</v>
      </c>
      <c r="I56" s="76" t="s">
        <v>120</v>
      </c>
      <c r="J56" s="76">
        <v>21528</v>
      </c>
      <c r="K56" s="76" t="s">
        <v>120</v>
      </c>
      <c r="L56" s="76">
        <v>22687</v>
      </c>
      <c r="M56" s="76" t="s">
        <v>120</v>
      </c>
      <c r="N56" s="76">
        <v>22842</v>
      </c>
      <c r="O56" s="76" t="s">
        <v>120</v>
      </c>
      <c r="P56" s="76">
        <v>23322</v>
      </c>
      <c r="Q56" s="76" t="s">
        <v>120</v>
      </c>
      <c r="R56" s="76">
        <v>22845</v>
      </c>
      <c r="S56" s="76" t="s">
        <v>120</v>
      </c>
      <c r="T56" s="76">
        <v>23273</v>
      </c>
      <c r="U56" s="76" t="s">
        <v>120</v>
      </c>
      <c r="V56" s="76">
        <v>22520</v>
      </c>
      <c r="W56" s="76" t="s">
        <v>120</v>
      </c>
      <c r="X56" s="76">
        <v>24017</v>
      </c>
      <c r="Y56" s="76" t="s">
        <v>120</v>
      </c>
      <c r="Z56" s="76">
        <v>23325</v>
      </c>
      <c r="AA56" s="76" t="s">
        <v>120</v>
      </c>
      <c r="AB56" s="76">
        <v>22645</v>
      </c>
      <c r="AC56" s="76" t="s">
        <v>120</v>
      </c>
      <c r="AD56" s="76">
        <v>22353</v>
      </c>
      <c r="AE56" s="76" t="s">
        <v>120</v>
      </c>
      <c r="AF56" s="76">
        <v>22193</v>
      </c>
      <c r="AG56" s="76" t="s">
        <v>120</v>
      </c>
      <c r="AH56" s="76">
        <v>22023</v>
      </c>
      <c r="AI56" s="76" t="s">
        <v>120</v>
      </c>
      <c r="AJ56" s="76">
        <v>22942</v>
      </c>
      <c r="AK56" s="76" t="s">
        <v>120</v>
      </c>
      <c r="AL56" s="76">
        <v>23149</v>
      </c>
      <c r="AM56" s="76" t="s">
        <v>120</v>
      </c>
      <c r="AN56" s="76">
        <v>22794</v>
      </c>
      <c r="AO56" s="76" t="s">
        <v>120</v>
      </c>
      <c r="AP56" s="76">
        <v>24170</v>
      </c>
      <c r="AQ56" s="76" t="s">
        <v>120</v>
      </c>
      <c r="AR56" s="76">
        <v>25413</v>
      </c>
      <c r="AS56" s="76" t="s">
        <v>120</v>
      </c>
      <c r="AT56" s="76">
        <v>23964</v>
      </c>
      <c r="AU56" s="76" t="s">
        <v>120</v>
      </c>
      <c r="AV56" s="76">
        <v>25437</v>
      </c>
      <c r="AW56" s="76" t="s">
        <v>120</v>
      </c>
      <c r="AX56" s="76">
        <v>25683</v>
      </c>
      <c r="AY56" s="76" t="s">
        <v>120</v>
      </c>
      <c r="AZ56" s="76">
        <v>27578</v>
      </c>
      <c r="BA56" s="76" t="s">
        <v>120</v>
      </c>
      <c r="BB56" s="76">
        <v>28312</v>
      </c>
      <c r="BC56" s="76" t="s">
        <v>120</v>
      </c>
      <c r="BD56" s="76">
        <v>29772</v>
      </c>
      <c r="BE56" s="76" t="s">
        <v>120</v>
      </c>
      <c r="BF56" s="76">
        <v>29605</v>
      </c>
      <c r="BG56" s="76" t="s">
        <v>120</v>
      </c>
      <c r="BH56" s="76">
        <v>30847</v>
      </c>
      <c r="BI56" s="76" t="s">
        <v>120</v>
      </c>
      <c r="BJ56" s="76">
        <v>31852</v>
      </c>
      <c r="BK56" s="76" t="s">
        <v>120</v>
      </c>
      <c r="BL56" s="76">
        <v>31209</v>
      </c>
      <c r="BM56" s="76" t="s">
        <v>120</v>
      </c>
      <c r="BN56" s="76">
        <v>31421</v>
      </c>
      <c r="BO56" s="76" t="s">
        <v>120</v>
      </c>
      <c r="BP56" s="76">
        <v>32817</v>
      </c>
      <c r="BQ56" s="76" t="s">
        <v>120</v>
      </c>
      <c r="BR56" s="76">
        <v>32962</v>
      </c>
      <c r="BS56" s="76" t="s">
        <v>120</v>
      </c>
      <c r="BT56" s="76">
        <v>32250</v>
      </c>
      <c r="BU56" s="76" t="s">
        <v>120</v>
      </c>
      <c r="BV56" s="76">
        <v>32793</v>
      </c>
      <c r="BW56" s="76" t="s">
        <v>120</v>
      </c>
      <c r="BX56" s="76">
        <v>32820</v>
      </c>
      <c r="BY56" s="76" t="s">
        <v>120</v>
      </c>
      <c r="BZ56" s="76">
        <v>32581</v>
      </c>
      <c r="CA56" s="76" t="s">
        <v>120</v>
      </c>
      <c r="CB56" s="76">
        <v>32927</v>
      </c>
      <c r="CC56" s="76" t="s">
        <v>120</v>
      </c>
      <c r="CD56" s="76">
        <v>32353</v>
      </c>
      <c r="CE56" s="76" t="s">
        <v>120</v>
      </c>
      <c r="CF56" s="76">
        <v>31996</v>
      </c>
      <c r="CG56" s="76" t="s">
        <v>120</v>
      </c>
      <c r="CH56" s="76">
        <v>31549</v>
      </c>
      <c r="CI56" s="76" t="s">
        <v>120</v>
      </c>
      <c r="CJ56" s="76">
        <v>30788</v>
      </c>
      <c r="CK56" s="76" t="s">
        <v>120</v>
      </c>
      <c r="CL56" s="76">
        <v>30301</v>
      </c>
      <c r="CM56" s="76" t="s">
        <v>120</v>
      </c>
      <c r="CN56" s="76">
        <v>30889</v>
      </c>
      <c r="CO56" s="76" t="s">
        <v>120</v>
      </c>
      <c r="CP56" s="76">
        <v>30398</v>
      </c>
      <c r="CQ56" s="76" t="s">
        <v>120</v>
      </c>
      <c r="CR56" s="76">
        <v>29707</v>
      </c>
      <c r="CS56" s="76" t="s">
        <v>120</v>
      </c>
      <c r="CT56" s="76">
        <v>29135</v>
      </c>
      <c r="CU56" s="76" t="s">
        <v>120</v>
      </c>
      <c r="CV56" s="76">
        <v>29334</v>
      </c>
      <c r="CW56" s="76" t="s">
        <v>120</v>
      </c>
      <c r="CX56" s="76">
        <v>28475</v>
      </c>
      <c r="CY56" s="76" t="s">
        <v>120</v>
      </c>
      <c r="CZ56" s="76">
        <v>27909</v>
      </c>
      <c r="DA56" s="76" t="s">
        <v>120</v>
      </c>
      <c r="DB56" s="76">
        <v>28952</v>
      </c>
      <c r="DC56" s="76" t="s">
        <v>120</v>
      </c>
      <c r="DD56" s="76">
        <v>28672</v>
      </c>
      <c r="DE56" s="76" t="s">
        <v>120</v>
      </c>
      <c r="DF56" s="76">
        <v>28440</v>
      </c>
      <c r="DG56" s="76" t="s">
        <v>120</v>
      </c>
      <c r="DH56" s="76">
        <v>28393</v>
      </c>
      <c r="DI56" s="76" t="s">
        <v>120</v>
      </c>
      <c r="DJ56" s="76">
        <v>28837</v>
      </c>
      <c r="DK56" s="76" t="s">
        <v>120</v>
      </c>
      <c r="DL56" s="76">
        <v>28721</v>
      </c>
      <c r="DM56" s="76" t="s">
        <v>120</v>
      </c>
      <c r="DN56" s="76">
        <v>27632</v>
      </c>
      <c r="DO56" s="76" t="s">
        <v>120</v>
      </c>
      <c r="DP56" s="76">
        <v>26087</v>
      </c>
      <c r="DQ56" s="76" t="s">
        <v>120</v>
      </c>
      <c r="DR56" s="76">
        <v>26615</v>
      </c>
      <c r="DS56" s="76" t="s">
        <v>120</v>
      </c>
      <c r="DT56" s="76">
        <v>27380</v>
      </c>
      <c r="DU56" s="76" t="s">
        <v>120</v>
      </c>
      <c r="DV56" s="76">
        <v>26699</v>
      </c>
      <c r="DW56" s="76" t="s">
        <v>120</v>
      </c>
      <c r="DX56" s="76">
        <v>25633</v>
      </c>
      <c r="DY56" s="76" t="s">
        <v>120</v>
      </c>
      <c r="DZ56" s="76">
        <v>25181</v>
      </c>
      <c r="EA56" s="76" t="s">
        <v>120</v>
      </c>
      <c r="EB56" s="76">
        <v>24649</v>
      </c>
      <c r="EC56" s="76" t="s">
        <v>120</v>
      </c>
      <c r="ED56" s="76">
        <v>24201</v>
      </c>
      <c r="EE56" s="76" t="s">
        <v>120</v>
      </c>
      <c r="EF56" s="76">
        <v>23886</v>
      </c>
      <c r="EG56" s="76" t="s">
        <v>120</v>
      </c>
      <c r="EH56" s="76">
        <v>22606</v>
      </c>
      <c r="EI56" s="76" t="s">
        <v>120</v>
      </c>
      <c r="EJ56" s="76">
        <v>22210</v>
      </c>
      <c r="EK56" s="76" t="s">
        <v>120</v>
      </c>
      <c r="EL56" s="76">
        <v>19335</v>
      </c>
      <c r="EM56" s="76" t="s">
        <v>120</v>
      </c>
      <c r="EN56" s="76">
        <v>19847</v>
      </c>
      <c r="EO56" s="76" t="s">
        <v>120</v>
      </c>
      <c r="EP56" s="76">
        <v>18571</v>
      </c>
      <c r="EQ56" s="76" t="s">
        <v>120</v>
      </c>
      <c r="ER56" s="76">
        <v>18447</v>
      </c>
      <c r="ES56" s="76" t="s">
        <v>120</v>
      </c>
      <c r="ET56" s="76">
        <v>15805</v>
      </c>
      <c r="EU56" s="76" t="s">
        <v>120</v>
      </c>
      <c r="EV56" s="76">
        <v>12559</v>
      </c>
      <c r="EW56" s="76" t="s">
        <v>120</v>
      </c>
      <c r="EX56" s="76">
        <v>12192</v>
      </c>
      <c r="EY56" s="76" t="s">
        <v>120</v>
      </c>
      <c r="EZ56" s="76">
        <v>11532</v>
      </c>
      <c r="FA56" s="76" t="s">
        <v>120</v>
      </c>
      <c r="FB56" s="76">
        <v>10822</v>
      </c>
      <c r="FC56" s="76" t="s">
        <v>120</v>
      </c>
      <c r="FD56" s="76">
        <v>10825</v>
      </c>
      <c r="FE56" s="76" t="s">
        <v>120</v>
      </c>
      <c r="FF56" s="76">
        <v>8884</v>
      </c>
      <c r="FG56" s="76" t="s">
        <v>120</v>
      </c>
      <c r="FH56" s="76">
        <v>8999</v>
      </c>
      <c r="FI56" s="76" t="s">
        <v>120</v>
      </c>
      <c r="FJ56" s="76">
        <v>7582</v>
      </c>
      <c r="FK56" s="76" t="s">
        <v>120</v>
      </c>
      <c r="FL56" s="76">
        <v>6372</v>
      </c>
      <c r="FM56" s="76" t="s">
        <v>120</v>
      </c>
      <c r="FN56" s="76">
        <v>5891</v>
      </c>
      <c r="FO56" s="76" t="s">
        <v>120</v>
      </c>
      <c r="FP56" s="76">
        <v>5452</v>
      </c>
      <c r="FQ56" s="76" t="s">
        <v>120</v>
      </c>
      <c r="FR56" s="76">
        <v>4692</v>
      </c>
      <c r="FS56" s="76" t="s">
        <v>120</v>
      </c>
      <c r="FT56" s="76">
        <v>3743</v>
      </c>
      <c r="FU56" s="76" t="s">
        <v>120</v>
      </c>
      <c r="FV56" s="76">
        <v>2986</v>
      </c>
      <c r="FW56" s="76" t="s">
        <v>120</v>
      </c>
      <c r="FX56" s="76">
        <v>2142</v>
      </c>
      <c r="FY56" s="76" t="s">
        <v>120</v>
      </c>
      <c r="FZ56" s="76">
        <v>1479</v>
      </c>
      <c r="GA56" s="76" t="s">
        <v>120</v>
      </c>
      <c r="GB56" s="76">
        <v>1097</v>
      </c>
      <c r="GC56" s="76" t="s">
        <v>120</v>
      </c>
      <c r="GD56" s="76">
        <v>702</v>
      </c>
      <c r="GE56" s="76" t="s">
        <v>120</v>
      </c>
      <c r="GF56" s="76">
        <v>525</v>
      </c>
      <c r="GG56" s="76" t="s">
        <v>120</v>
      </c>
      <c r="GH56" s="76">
        <v>362</v>
      </c>
      <c r="GI56" s="76" t="s">
        <v>120</v>
      </c>
      <c r="GJ56" s="76">
        <v>269</v>
      </c>
      <c r="GK56" s="76" t="s">
        <v>120</v>
      </c>
      <c r="GL56" s="76">
        <v>219</v>
      </c>
      <c r="GM56" s="76" t="s">
        <v>120</v>
      </c>
      <c r="GN56" s="76">
        <v>185</v>
      </c>
      <c r="GO56" s="76" t="s">
        <v>120</v>
      </c>
      <c r="GP56" s="76">
        <v>127</v>
      </c>
      <c r="GQ56" s="76" t="s">
        <v>120</v>
      </c>
      <c r="GR56" s="76">
        <v>102</v>
      </c>
      <c r="GS56" s="76" t="s">
        <v>120</v>
      </c>
      <c r="GT56" s="76">
        <v>591</v>
      </c>
      <c r="GU56" s="76" t="s">
        <v>120</v>
      </c>
      <c r="GV56" s="76">
        <v>150</v>
      </c>
      <c r="GW56" s="76" t="s">
        <v>120</v>
      </c>
      <c r="GX56" s="76">
        <v>0</v>
      </c>
      <c r="GY56" s="76" t="s">
        <v>120</v>
      </c>
      <c r="HA56" s="70" t="str">
        <f t="shared" si="0"/>
        <v>North Macedonia</v>
      </c>
      <c r="HB56" s="94">
        <f t="shared" si="1"/>
        <v>1620357</v>
      </c>
      <c r="HC56" s="94">
        <f t="shared" si="2"/>
        <v>104038</v>
      </c>
    </row>
    <row r="57" spans="1:211" x14ac:dyDescent="0.25">
      <c r="A57" s="75" t="s">
        <v>263</v>
      </c>
      <c r="B57" s="77">
        <v>2829741</v>
      </c>
      <c r="C57" s="77" t="s">
        <v>120</v>
      </c>
      <c r="D57" s="77">
        <v>28075</v>
      </c>
      <c r="E57" s="77" t="s">
        <v>120</v>
      </c>
      <c r="F57" s="77">
        <v>28078</v>
      </c>
      <c r="G57" s="77" t="s">
        <v>120</v>
      </c>
      <c r="H57" s="77">
        <v>27917</v>
      </c>
      <c r="I57" s="77" t="s">
        <v>120</v>
      </c>
      <c r="J57" s="77">
        <v>29449</v>
      </c>
      <c r="K57" s="77" t="s">
        <v>120</v>
      </c>
      <c r="L57" s="77">
        <v>30027</v>
      </c>
      <c r="M57" s="77" t="s">
        <v>120</v>
      </c>
      <c r="N57" s="77">
        <v>30819</v>
      </c>
      <c r="O57" s="77" t="s">
        <v>120</v>
      </c>
      <c r="P57" s="77">
        <v>33699</v>
      </c>
      <c r="Q57" s="77" t="s">
        <v>120</v>
      </c>
      <c r="R57" s="77">
        <v>33347</v>
      </c>
      <c r="S57" s="77" t="s">
        <v>120</v>
      </c>
      <c r="T57" s="77">
        <v>32597</v>
      </c>
      <c r="U57" s="77" t="s">
        <v>120</v>
      </c>
      <c r="V57" s="77">
        <v>31251</v>
      </c>
      <c r="W57" s="77" t="s">
        <v>120</v>
      </c>
      <c r="X57" s="77">
        <v>32356</v>
      </c>
      <c r="Y57" s="77" t="s">
        <v>120</v>
      </c>
      <c r="Z57" s="77">
        <v>31722</v>
      </c>
      <c r="AA57" s="77" t="s">
        <v>120</v>
      </c>
      <c r="AB57" s="77">
        <v>32913</v>
      </c>
      <c r="AC57" s="77" t="s">
        <v>120</v>
      </c>
      <c r="AD57" s="77">
        <v>32260</v>
      </c>
      <c r="AE57" s="77" t="s">
        <v>120</v>
      </c>
      <c r="AF57" s="77">
        <v>32856</v>
      </c>
      <c r="AG57" s="77" t="s">
        <v>120</v>
      </c>
      <c r="AH57" s="77">
        <v>36166</v>
      </c>
      <c r="AI57" s="77" t="s">
        <v>120</v>
      </c>
      <c r="AJ57" s="77">
        <v>37907</v>
      </c>
      <c r="AK57" s="77" t="s">
        <v>120</v>
      </c>
      <c r="AL57" s="77">
        <v>37764</v>
      </c>
      <c r="AM57" s="77" t="s">
        <v>120</v>
      </c>
      <c r="AN57" s="77">
        <v>41096</v>
      </c>
      <c r="AO57" s="77" t="s">
        <v>120</v>
      </c>
      <c r="AP57" s="77">
        <v>36142</v>
      </c>
      <c r="AQ57" s="77" t="s">
        <v>120</v>
      </c>
      <c r="AR57" s="77">
        <v>42636</v>
      </c>
      <c r="AS57" s="77" t="s">
        <v>120</v>
      </c>
      <c r="AT57" s="77">
        <v>44448</v>
      </c>
      <c r="AU57" s="77" t="s">
        <v>120</v>
      </c>
      <c r="AV57" s="77">
        <v>42110</v>
      </c>
      <c r="AW57" s="77" t="s">
        <v>120</v>
      </c>
      <c r="AX57" s="77">
        <v>43440</v>
      </c>
      <c r="AY57" s="77" t="s">
        <v>120</v>
      </c>
      <c r="AZ57" s="77">
        <v>46153</v>
      </c>
      <c r="BA57" s="77" t="s">
        <v>120</v>
      </c>
      <c r="BB57" s="77">
        <v>46898</v>
      </c>
      <c r="BC57" s="77" t="s">
        <v>120</v>
      </c>
      <c r="BD57" s="77">
        <v>49404</v>
      </c>
      <c r="BE57" s="77" t="s">
        <v>120</v>
      </c>
      <c r="BF57" s="77">
        <v>47673</v>
      </c>
      <c r="BG57" s="77" t="s">
        <v>120</v>
      </c>
      <c r="BH57" s="77">
        <v>45816</v>
      </c>
      <c r="BI57" s="77" t="s">
        <v>120</v>
      </c>
      <c r="BJ57" s="77">
        <v>45406</v>
      </c>
      <c r="BK57" s="77" t="s">
        <v>120</v>
      </c>
      <c r="BL57" s="77">
        <v>45606</v>
      </c>
      <c r="BM57" s="77" t="s">
        <v>120</v>
      </c>
      <c r="BN57" s="77">
        <v>43867</v>
      </c>
      <c r="BO57" s="77" t="s">
        <v>120</v>
      </c>
      <c r="BP57" s="77">
        <v>40873</v>
      </c>
      <c r="BQ57" s="77" t="s">
        <v>120</v>
      </c>
      <c r="BR57" s="77">
        <v>38905</v>
      </c>
      <c r="BS57" s="77" t="s">
        <v>120</v>
      </c>
      <c r="BT57" s="77">
        <v>38801</v>
      </c>
      <c r="BU57" s="77" t="s">
        <v>120</v>
      </c>
      <c r="BV57" s="77">
        <v>36013</v>
      </c>
      <c r="BW57" s="77" t="s">
        <v>120</v>
      </c>
      <c r="BX57" s="77">
        <v>37591</v>
      </c>
      <c r="BY57" s="77" t="s">
        <v>120</v>
      </c>
      <c r="BZ57" s="77">
        <v>36063</v>
      </c>
      <c r="CA57" s="77" t="s">
        <v>120</v>
      </c>
      <c r="CB57" s="77">
        <v>32940</v>
      </c>
      <c r="CC57" s="77" t="s">
        <v>120</v>
      </c>
      <c r="CD57" s="77">
        <v>34352</v>
      </c>
      <c r="CE57" s="77" t="s">
        <v>120</v>
      </c>
      <c r="CF57" s="77">
        <v>31997</v>
      </c>
      <c r="CG57" s="77" t="s">
        <v>120</v>
      </c>
      <c r="CH57" s="77">
        <v>31568</v>
      </c>
      <c r="CI57" s="77" t="s">
        <v>120</v>
      </c>
      <c r="CJ57" s="77">
        <v>31621</v>
      </c>
      <c r="CK57" s="77" t="s">
        <v>120</v>
      </c>
      <c r="CL57" s="77">
        <v>31834</v>
      </c>
      <c r="CM57" s="77" t="s">
        <v>120</v>
      </c>
      <c r="CN57" s="77">
        <v>32394</v>
      </c>
      <c r="CO57" s="77" t="s">
        <v>120</v>
      </c>
      <c r="CP57" s="77">
        <v>32429</v>
      </c>
      <c r="CQ57" s="77" t="s">
        <v>120</v>
      </c>
      <c r="CR57" s="77">
        <v>33059</v>
      </c>
      <c r="CS57" s="77" t="s">
        <v>120</v>
      </c>
      <c r="CT57" s="77">
        <v>34326</v>
      </c>
      <c r="CU57" s="77" t="s">
        <v>120</v>
      </c>
      <c r="CV57" s="77">
        <v>33183</v>
      </c>
      <c r="CW57" s="77" t="s">
        <v>120</v>
      </c>
      <c r="CX57" s="77">
        <v>35850</v>
      </c>
      <c r="CY57" s="77" t="s">
        <v>120</v>
      </c>
      <c r="CZ57" s="77">
        <v>35445</v>
      </c>
      <c r="DA57" s="77" t="s">
        <v>120</v>
      </c>
      <c r="DB57" s="77">
        <v>37462</v>
      </c>
      <c r="DC57" s="77" t="s">
        <v>120</v>
      </c>
      <c r="DD57" s="77">
        <v>37883</v>
      </c>
      <c r="DE57" s="77" t="s">
        <v>120</v>
      </c>
      <c r="DF57" s="77">
        <v>39040</v>
      </c>
      <c r="DG57" s="77" t="s">
        <v>120</v>
      </c>
      <c r="DH57" s="77">
        <v>37605</v>
      </c>
      <c r="DI57" s="77" t="s">
        <v>120</v>
      </c>
      <c r="DJ57" s="77">
        <v>36284</v>
      </c>
      <c r="DK57" s="77" t="s">
        <v>120</v>
      </c>
      <c r="DL57" s="77">
        <v>39244</v>
      </c>
      <c r="DM57" s="77" t="s">
        <v>120</v>
      </c>
      <c r="DN57" s="77">
        <v>41502</v>
      </c>
      <c r="DO57" s="77" t="s">
        <v>120</v>
      </c>
      <c r="DP57" s="77">
        <v>40997</v>
      </c>
      <c r="DQ57" s="77" t="s">
        <v>120</v>
      </c>
      <c r="DR57" s="77">
        <v>40598</v>
      </c>
      <c r="DS57" s="77" t="s">
        <v>120</v>
      </c>
      <c r="DT57" s="77">
        <v>39180</v>
      </c>
      <c r="DU57" s="77" t="s">
        <v>120</v>
      </c>
      <c r="DV57" s="77">
        <v>41333</v>
      </c>
      <c r="DW57" s="77" t="s">
        <v>120</v>
      </c>
      <c r="DX57" s="77">
        <v>37664</v>
      </c>
      <c r="DY57" s="77" t="s">
        <v>120</v>
      </c>
      <c r="DZ57" s="77">
        <v>36655</v>
      </c>
      <c r="EA57" s="77" t="s">
        <v>120</v>
      </c>
      <c r="EB57" s="77">
        <v>33621</v>
      </c>
      <c r="EC57" s="77" t="s">
        <v>120</v>
      </c>
      <c r="ED57" s="77">
        <v>33834</v>
      </c>
      <c r="EE57" s="77" t="s">
        <v>120</v>
      </c>
      <c r="EF57" s="77">
        <v>33724</v>
      </c>
      <c r="EG57" s="77" t="s">
        <v>120</v>
      </c>
      <c r="EH57" s="77">
        <v>29852</v>
      </c>
      <c r="EI57" s="77" t="s">
        <v>120</v>
      </c>
      <c r="EJ57" s="77">
        <v>26798</v>
      </c>
      <c r="EK57" s="77" t="s">
        <v>120</v>
      </c>
      <c r="EL57" s="77">
        <v>25016</v>
      </c>
      <c r="EM57" s="77" t="s">
        <v>120</v>
      </c>
      <c r="EN57" s="77">
        <v>24383</v>
      </c>
      <c r="EO57" s="77" t="s">
        <v>120</v>
      </c>
      <c r="EP57" s="77">
        <v>25473</v>
      </c>
      <c r="EQ57" s="77" t="s">
        <v>120</v>
      </c>
      <c r="ER57" s="77">
        <v>22912</v>
      </c>
      <c r="ES57" s="77" t="s">
        <v>120</v>
      </c>
      <c r="ET57" s="77">
        <v>21412</v>
      </c>
      <c r="EU57" s="77" t="s">
        <v>120</v>
      </c>
      <c r="EV57" s="77">
        <v>18350</v>
      </c>
      <c r="EW57" s="77" t="s">
        <v>120</v>
      </c>
      <c r="EX57" s="77">
        <v>18526</v>
      </c>
      <c r="EY57" s="77" t="s">
        <v>120</v>
      </c>
      <c r="EZ57" s="77">
        <v>16301</v>
      </c>
      <c r="FA57" s="77" t="s">
        <v>120</v>
      </c>
      <c r="FB57" s="77">
        <v>16362</v>
      </c>
      <c r="FC57" s="77" t="s">
        <v>120</v>
      </c>
      <c r="FD57" s="77">
        <v>16994</v>
      </c>
      <c r="FE57" s="77" t="s">
        <v>120</v>
      </c>
      <c r="FF57" s="77">
        <v>17171</v>
      </c>
      <c r="FG57" s="77" t="s">
        <v>120</v>
      </c>
      <c r="FH57" s="77">
        <v>14601</v>
      </c>
      <c r="FI57" s="77" t="s">
        <v>120</v>
      </c>
      <c r="FJ57" s="77">
        <v>14013</v>
      </c>
      <c r="FK57" s="77" t="s">
        <v>120</v>
      </c>
      <c r="FL57" s="77">
        <v>11390</v>
      </c>
      <c r="FM57" s="77" t="s">
        <v>120</v>
      </c>
      <c r="FN57" s="77">
        <v>9940</v>
      </c>
      <c r="FO57" s="77" t="s">
        <v>120</v>
      </c>
      <c r="FP57" s="77">
        <v>8214</v>
      </c>
      <c r="FQ57" s="77" t="s">
        <v>120</v>
      </c>
      <c r="FR57" s="77" t="s">
        <v>229</v>
      </c>
      <c r="FS57" s="77" t="s">
        <v>120</v>
      </c>
      <c r="FT57" s="77" t="s">
        <v>229</v>
      </c>
      <c r="FU57" s="77" t="s">
        <v>120</v>
      </c>
      <c r="FV57" s="77" t="s">
        <v>229</v>
      </c>
      <c r="FW57" s="77" t="s">
        <v>120</v>
      </c>
      <c r="FX57" s="77" t="s">
        <v>229</v>
      </c>
      <c r="FY57" s="77" t="s">
        <v>120</v>
      </c>
      <c r="FZ57" s="77" t="s">
        <v>229</v>
      </c>
      <c r="GA57" s="77" t="s">
        <v>120</v>
      </c>
      <c r="GB57" s="77" t="s">
        <v>229</v>
      </c>
      <c r="GC57" s="77" t="s">
        <v>120</v>
      </c>
      <c r="GD57" s="77" t="s">
        <v>229</v>
      </c>
      <c r="GE57" s="77" t="s">
        <v>120</v>
      </c>
      <c r="GF57" s="77" t="s">
        <v>229</v>
      </c>
      <c r="GG57" s="77" t="s">
        <v>120</v>
      </c>
      <c r="GH57" s="77" t="s">
        <v>229</v>
      </c>
      <c r="GI57" s="77" t="s">
        <v>120</v>
      </c>
      <c r="GJ57" s="77" t="s">
        <v>229</v>
      </c>
      <c r="GK57" s="77" t="s">
        <v>120</v>
      </c>
      <c r="GL57" s="77" t="s">
        <v>229</v>
      </c>
      <c r="GM57" s="77" t="s">
        <v>120</v>
      </c>
      <c r="GN57" s="77" t="s">
        <v>229</v>
      </c>
      <c r="GO57" s="77" t="s">
        <v>120</v>
      </c>
      <c r="GP57" s="77" t="s">
        <v>229</v>
      </c>
      <c r="GQ57" s="77" t="s">
        <v>120</v>
      </c>
      <c r="GR57" s="77" t="s">
        <v>229</v>
      </c>
      <c r="GS57" s="77" t="s">
        <v>120</v>
      </c>
      <c r="GT57" s="77" t="s">
        <v>229</v>
      </c>
      <c r="GU57" s="77" t="s">
        <v>120</v>
      </c>
      <c r="GV57" s="77">
        <v>26265</v>
      </c>
      <c r="GW57" s="77" t="s">
        <v>120</v>
      </c>
      <c r="GX57" s="77">
        <v>0</v>
      </c>
      <c r="GY57" s="77" t="s">
        <v>120</v>
      </c>
      <c r="HA57" s="70" t="str">
        <f t="shared" si="0"/>
        <v>Albania</v>
      </c>
      <c r="HB57" s="94">
        <f t="shared" si="1"/>
        <v>2173300</v>
      </c>
      <c r="HC57" s="94">
        <f t="shared" si="2"/>
        <v>143546</v>
      </c>
    </row>
    <row r="58" spans="1:211" x14ac:dyDescent="0.25">
      <c r="A58" s="75" t="s">
        <v>264</v>
      </c>
      <c r="B58" s="76">
        <v>6871547</v>
      </c>
      <c r="C58" s="76" t="s">
        <v>120</v>
      </c>
      <c r="D58" s="76">
        <v>61383</v>
      </c>
      <c r="E58" s="76" t="s">
        <v>120</v>
      </c>
      <c r="F58" s="76">
        <v>64076</v>
      </c>
      <c r="G58" s="76" t="s">
        <v>120</v>
      </c>
      <c r="H58" s="76">
        <v>63631</v>
      </c>
      <c r="I58" s="76" t="s">
        <v>120</v>
      </c>
      <c r="J58" s="76">
        <v>64527</v>
      </c>
      <c r="K58" s="76" t="s">
        <v>120</v>
      </c>
      <c r="L58" s="76">
        <v>64320</v>
      </c>
      <c r="M58" s="76" t="s">
        <v>120</v>
      </c>
      <c r="N58" s="76">
        <v>65258</v>
      </c>
      <c r="O58" s="76" t="s">
        <v>120</v>
      </c>
      <c r="P58" s="76">
        <v>66011</v>
      </c>
      <c r="Q58" s="76" t="s">
        <v>120</v>
      </c>
      <c r="R58" s="76">
        <v>65055</v>
      </c>
      <c r="S58" s="76" t="s">
        <v>120</v>
      </c>
      <c r="T58" s="76">
        <v>66759</v>
      </c>
      <c r="U58" s="76" t="s">
        <v>120</v>
      </c>
      <c r="V58" s="76">
        <v>65275</v>
      </c>
      <c r="W58" s="76" t="s">
        <v>120</v>
      </c>
      <c r="X58" s="76">
        <v>66056</v>
      </c>
      <c r="Y58" s="76" t="s">
        <v>120</v>
      </c>
      <c r="Z58" s="76">
        <v>67079</v>
      </c>
      <c r="AA58" s="76" t="s">
        <v>120</v>
      </c>
      <c r="AB58" s="76">
        <v>66677</v>
      </c>
      <c r="AC58" s="76" t="s">
        <v>120</v>
      </c>
      <c r="AD58" s="76">
        <v>66053</v>
      </c>
      <c r="AE58" s="76" t="s">
        <v>120</v>
      </c>
      <c r="AF58" s="76">
        <v>68172</v>
      </c>
      <c r="AG58" s="76" t="s">
        <v>120</v>
      </c>
      <c r="AH58" s="76">
        <v>69893</v>
      </c>
      <c r="AI58" s="76" t="s">
        <v>120</v>
      </c>
      <c r="AJ58" s="76">
        <v>71149</v>
      </c>
      <c r="AK58" s="76" t="s">
        <v>120</v>
      </c>
      <c r="AL58" s="76">
        <v>72238</v>
      </c>
      <c r="AM58" s="76" t="s">
        <v>120</v>
      </c>
      <c r="AN58" s="76">
        <v>71839</v>
      </c>
      <c r="AO58" s="76" t="s">
        <v>120</v>
      </c>
      <c r="AP58" s="76">
        <v>72357</v>
      </c>
      <c r="AQ58" s="76" t="s">
        <v>120</v>
      </c>
      <c r="AR58" s="76">
        <v>67686</v>
      </c>
      <c r="AS58" s="76" t="s">
        <v>120</v>
      </c>
      <c r="AT58" s="76">
        <v>67892</v>
      </c>
      <c r="AU58" s="76" t="s">
        <v>120</v>
      </c>
      <c r="AV58" s="76">
        <v>69886</v>
      </c>
      <c r="AW58" s="76" t="s">
        <v>120</v>
      </c>
      <c r="AX58" s="76">
        <v>72786</v>
      </c>
      <c r="AY58" s="76" t="s">
        <v>120</v>
      </c>
      <c r="AZ58" s="76">
        <v>76680</v>
      </c>
      <c r="BA58" s="76" t="s">
        <v>120</v>
      </c>
      <c r="BB58" s="76">
        <v>80877</v>
      </c>
      <c r="BC58" s="76" t="s">
        <v>120</v>
      </c>
      <c r="BD58" s="76">
        <v>80666</v>
      </c>
      <c r="BE58" s="76" t="s">
        <v>120</v>
      </c>
      <c r="BF58" s="76">
        <v>82483</v>
      </c>
      <c r="BG58" s="76" t="s">
        <v>120</v>
      </c>
      <c r="BH58" s="76">
        <v>82554</v>
      </c>
      <c r="BI58" s="76" t="s">
        <v>120</v>
      </c>
      <c r="BJ58" s="76">
        <v>85803</v>
      </c>
      <c r="BK58" s="76" t="s">
        <v>120</v>
      </c>
      <c r="BL58" s="76">
        <v>85564</v>
      </c>
      <c r="BM58" s="76" t="s">
        <v>120</v>
      </c>
      <c r="BN58" s="76">
        <v>86190</v>
      </c>
      <c r="BO58" s="76" t="s">
        <v>120</v>
      </c>
      <c r="BP58" s="76">
        <v>91231</v>
      </c>
      <c r="BQ58" s="76" t="s">
        <v>120</v>
      </c>
      <c r="BR58" s="76">
        <v>92299</v>
      </c>
      <c r="BS58" s="76" t="s">
        <v>120</v>
      </c>
      <c r="BT58" s="76">
        <v>91877</v>
      </c>
      <c r="BU58" s="76" t="s">
        <v>120</v>
      </c>
      <c r="BV58" s="76">
        <v>94043</v>
      </c>
      <c r="BW58" s="76" t="s">
        <v>120</v>
      </c>
      <c r="BX58" s="76">
        <v>98266</v>
      </c>
      <c r="BY58" s="76" t="s">
        <v>120</v>
      </c>
      <c r="BZ58" s="76">
        <v>98515</v>
      </c>
      <c r="CA58" s="76" t="s">
        <v>120</v>
      </c>
      <c r="CB58" s="76">
        <v>97086</v>
      </c>
      <c r="CC58" s="76" t="s">
        <v>120</v>
      </c>
      <c r="CD58" s="76">
        <v>96577</v>
      </c>
      <c r="CE58" s="76" t="s">
        <v>120</v>
      </c>
      <c r="CF58" s="76">
        <v>98328</v>
      </c>
      <c r="CG58" s="76" t="s">
        <v>120</v>
      </c>
      <c r="CH58" s="76">
        <v>98107</v>
      </c>
      <c r="CI58" s="76" t="s">
        <v>120</v>
      </c>
      <c r="CJ58" s="76">
        <v>99324</v>
      </c>
      <c r="CK58" s="76" t="s">
        <v>120</v>
      </c>
      <c r="CL58" s="76">
        <v>99808</v>
      </c>
      <c r="CM58" s="76" t="s">
        <v>120</v>
      </c>
      <c r="CN58" s="76">
        <v>100662</v>
      </c>
      <c r="CO58" s="76" t="s">
        <v>120</v>
      </c>
      <c r="CP58" s="76">
        <v>100390</v>
      </c>
      <c r="CQ58" s="76" t="s">
        <v>120</v>
      </c>
      <c r="CR58" s="76">
        <v>97200</v>
      </c>
      <c r="CS58" s="76" t="s">
        <v>120</v>
      </c>
      <c r="CT58" s="76">
        <v>96973</v>
      </c>
      <c r="CU58" s="76" t="s">
        <v>120</v>
      </c>
      <c r="CV58" s="76">
        <v>93953</v>
      </c>
      <c r="CW58" s="76" t="s">
        <v>120</v>
      </c>
      <c r="CX58" s="76">
        <v>93796</v>
      </c>
      <c r="CY58" s="76" t="s">
        <v>120</v>
      </c>
      <c r="CZ58" s="76">
        <v>91309</v>
      </c>
      <c r="DA58" s="76" t="s">
        <v>120</v>
      </c>
      <c r="DB58" s="76">
        <v>91935</v>
      </c>
      <c r="DC58" s="76" t="s">
        <v>120</v>
      </c>
      <c r="DD58" s="76">
        <v>90773</v>
      </c>
      <c r="DE58" s="76" t="s">
        <v>120</v>
      </c>
      <c r="DF58" s="76">
        <v>91115</v>
      </c>
      <c r="DG58" s="76" t="s">
        <v>120</v>
      </c>
      <c r="DH58" s="76">
        <v>90527</v>
      </c>
      <c r="DI58" s="76" t="s">
        <v>120</v>
      </c>
      <c r="DJ58" s="76">
        <v>92478</v>
      </c>
      <c r="DK58" s="76" t="s">
        <v>120</v>
      </c>
      <c r="DL58" s="76">
        <v>88950</v>
      </c>
      <c r="DM58" s="76" t="s">
        <v>120</v>
      </c>
      <c r="DN58" s="76">
        <v>92112</v>
      </c>
      <c r="DO58" s="76" t="s">
        <v>120</v>
      </c>
      <c r="DP58" s="76">
        <v>92579</v>
      </c>
      <c r="DQ58" s="76" t="s">
        <v>120</v>
      </c>
      <c r="DR58" s="76">
        <v>95687</v>
      </c>
      <c r="DS58" s="76" t="s">
        <v>120</v>
      </c>
      <c r="DT58" s="76">
        <v>98173</v>
      </c>
      <c r="DU58" s="76" t="s">
        <v>120</v>
      </c>
      <c r="DV58" s="76">
        <v>93788</v>
      </c>
      <c r="DW58" s="76" t="s">
        <v>120</v>
      </c>
      <c r="DX58" s="76">
        <v>94692</v>
      </c>
      <c r="DY58" s="76" t="s">
        <v>120</v>
      </c>
      <c r="DZ58" s="76">
        <v>92017</v>
      </c>
      <c r="EA58" s="76" t="s">
        <v>120</v>
      </c>
      <c r="EB58" s="76">
        <v>99499</v>
      </c>
      <c r="EC58" s="76" t="s">
        <v>120</v>
      </c>
      <c r="ED58" s="76">
        <v>101398</v>
      </c>
      <c r="EE58" s="76" t="s">
        <v>120</v>
      </c>
      <c r="EF58" s="76">
        <v>107170</v>
      </c>
      <c r="EG58" s="76" t="s">
        <v>120</v>
      </c>
      <c r="EH58" s="76">
        <v>102220</v>
      </c>
      <c r="EI58" s="76" t="s">
        <v>120</v>
      </c>
      <c r="EJ58" s="76">
        <v>105962</v>
      </c>
      <c r="EK58" s="76" t="s">
        <v>120</v>
      </c>
      <c r="EL58" s="76">
        <v>87215</v>
      </c>
      <c r="EM58" s="76" t="s">
        <v>120</v>
      </c>
      <c r="EN58" s="76">
        <v>96425</v>
      </c>
      <c r="EO58" s="76" t="s">
        <v>120</v>
      </c>
      <c r="EP58" s="76">
        <v>88099</v>
      </c>
      <c r="EQ58" s="76" t="s">
        <v>120</v>
      </c>
      <c r="ER58" s="76">
        <v>83467</v>
      </c>
      <c r="ES58" s="76" t="s">
        <v>120</v>
      </c>
      <c r="ET58" s="76">
        <v>75326</v>
      </c>
      <c r="EU58" s="76" t="s">
        <v>120</v>
      </c>
      <c r="EV58" s="76">
        <v>64464</v>
      </c>
      <c r="EW58" s="76" t="s">
        <v>120</v>
      </c>
      <c r="EX58" s="76">
        <v>43500</v>
      </c>
      <c r="EY58" s="76" t="s">
        <v>120</v>
      </c>
      <c r="EZ58" s="76">
        <v>46999</v>
      </c>
      <c r="FA58" s="76" t="s">
        <v>120</v>
      </c>
      <c r="FB58" s="76">
        <v>46115</v>
      </c>
      <c r="FC58" s="76" t="s">
        <v>120</v>
      </c>
      <c r="FD58" s="76">
        <v>44550</v>
      </c>
      <c r="FE58" s="76" t="s">
        <v>120</v>
      </c>
      <c r="FF58" s="76">
        <v>44191</v>
      </c>
      <c r="FG58" s="76" t="s">
        <v>120</v>
      </c>
      <c r="FH58" s="76">
        <v>44981</v>
      </c>
      <c r="FI58" s="76" t="s">
        <v>120</v>
      </c>
      <c r="FJ58" s="76">
        <v>40427</v>
      </c>
      <c r="FK58" s="76" t="s">
        <v>120</v>
      </c>
      <c r="FL58" s="76">
        <v>36799</v>
      </c>
      <c r="FM58" s="76" t="s">
        <v>120</v>
      </c>
      <c r="FN58" s="76">
        <v>34086</v>
      </c>
      <c r="FO58" s="76" t="s">
        <v>120</v>
      </c>
      <c r="FP58" s="76">
        <v>29103</v>
      </c>
      <c r="FQ58" s="76" t="s">
        <v>120</v>
      </c>
      <c r="FR58" s="76">
        <v>25471</v>
      </c>
      <c r="FS58" s="76" t="s">
        <v>120</v>
      </c>
      <c r="FT58" s="76">
        <v>22697</v>
      </c>
      <c r="FU58" s="76" t="s">
        <v>120</v>
      </c>
      <c r="FV58" s="76">
        <v>18668</v>
      </c>
      <c r="FW58" s="76" t="s">
        <v>120</v>
      </c>
      <c r="FX58" s="76">
        <v>15850</v>
      </c>
      <c r="FY58" s="76" t="s">
        <v>120</v>
      </c>
      <c r="FZ58" s="76">
        <v>11418</v>
      </c>
      <c r="GA58" s="76" t="s">
        <v>120</v>
      </c>
      <c r="GB58" s="76">
        <v>10775</v>
      </c>
      <c r="GC58" s="76" t="s">
        <v>120</v>
      </c>
      <c r="GD58" s="76">
        <v>7884</v>
      </c>
      <c r="GE58" s="76" t="s">
        <v>120</v>
      </c>
      <c r="GF58" s="76">
        <v>5818</v>
      </c>
      <c r="GG58" s="76" t="s">
        <v>120</v>
      </c>
      <c r="GH58" s="76">
        <v>4464</v>
      </c>
      <c r="GI58" s="76" t="s">
        <v>120</v>
      </c>
      <c r="GJ58" s="76">
        <v>3792</v>
      </c>
      <c r="GK58" s="76" t="s">
        <v>120</v>
      </c>
      <c r="GL58" s="76">
        <v>2562</v>
      </c>
      <c r="GM58" s="76" t="s">
        <v>120</v>
      </c>
      <c r="GN58" s="76">
        <v>2146</v>
      </c>
      <c r="GO58" s="76" t="s">
        <v>120</v>
      </c>
      <c r="GP58" s="76">
        <v>1619</v>
      </c>
      <c r="GQ58" s="76" t="s">
        <v>120</v>
      </c>
      <c r="GR58" s="76">
        <v>1173</v>
      </c>
      <c r="GS58" s="76" t="s">
        <v>120</v>
      </c>
      <c r="GT58" s="76">
        <v>1205</v>
      </c>
      <c r="GU58" s="76" t="s">
        <v>120</v>
      </c>
      <c r="GV58" s="76">
        <v>2564</v>
      </c>
      <c r="GW58" s="76" t="s">
        <v>120</v>
      </c>
      <c r="GX58" s="76">
        <v>0</v>
      </c>
      <c r="GY58" s="76" t="s">
        <v>120</v>
      </c>
      <c r="HA58" s="70" t="str">
        <f t="shared" si="0"/>
        <v>Serbia</v>
      </c>
      <c r="HB58" s="94">
        <f t="shared" si="1"/>
        <v>5533739</v>
      </c>
      <c r="HC58" s="94">
        <f t="shared" si="2"/>
        <v>317937</v>
      </c>
    </row>
    <row r="59" spans="1:211" x14ac:dyDescent="0.25">
      <c r="A59" s="75" t="s">
        <v>383</v>
      </c>
      <c r="B59" s="77">
        <v>83614362</v>
      </c>
      <c r="C59" s="77" t="s">
        <v>120</v>
      </c>
      <c r="D59" s="77">
        <v>1081967</v>
      </c>
      <c r="E59" s="77" t="s">
        <v>120</v>
      </c>
      <c r="F59" s="77">
        <v>1179294</v>
      </c>
      <c r="G59" s="77" t="s">
        <v>120</v>
      </c>
      <c r="H59" s="77">
        <v>1250730</v>
      </c>
      <c r="I59" s="77" t="s">
        <v>120</v>
      </c>
      <c r="J59" s="77">
        <v>1294378</v>
      </c>
      <c r="K59" s="77" t="s">
        <v>120</v>
      </c>
      <c r="L59" s="77">
        <v>1315338</v>
      </c>
      <c r="M59" s="77" t="s">
        <v>120</v>
      </c>
      <c r="N59" s="77">
        <v>1333047</v>
      </c>
      <c r="O59" s="77" t="s">
        <v>120</v>
      </c>
      <c r="P59" s="77">
        <v>1349141</v>
      </c>
      <c r="Q59" s="77" t="s">
        <v>120</v>
      </c>
      <c r="R59" s="77">
        <v>1296952</v>
      </c>
      <c r="S59" s="77" t="s">
        <v>120</v>
      </c>
      <c r="T59" s="77">
        <v>1295131</v>
      </c>
      <c r="U59" s="77" t="s">
        <v>120</v>
      </c>
      <c r="V59" s="77">
        <v>1252322</v>
      </c>
      <c r="W59" s="77" t="s">
        <v>120</v>
      </c>
      <c r="X59" s="77">
        <v>1264849</v>
      </c>
      <c r="Y59" s="77" t="s">
        <v>120</v>
      </c>
      <c r="Z59" s="77">
        <v>1271730</v>
      </c>
      <c r="AA59" s="77" t="s">
        <v>120</v>
      </c>
      <c r="AB59" s="77">
        <v>1312669</v>
      </c>
      <c r="AC59" s="77" t="s">
        <v>120</v>
      </c>
      <c r="AD59" s="77">
        <v>1304256</v>
      </c>
      <c r="AE59" s="77" t="s">
        <v>120</v>
      </c>
      <c r="AF59" s="77">
        <v>1266433</v>
      </c>
      <c r="AG59" s="77" t="s">
        <v>120</v>
      </c>
      <c r="AH59" s="77">
        <v>1248172</v>
      </c>
      <c r="AI59" s="77" t="s">
        <v>120</v>
      </c>
      <c r="AJ59" s="77">
        <v>1227531</v>
      </c>
      <c r="AK59" s="77" t="s">
        <v>120</v>
      </c>
      <c r="AL59" s="77">
        <v>1206717</v>
      </c>
      <c r="AM59" s="77" t="s">
        <v>120</v>
      </c>
      <c r="AN59" s="77">
        <v>1228828</v>
      </c>
      <c r="AO59" s="77" t="s">
        <v>120</v>
      </c>
      <c r="AP59" s="77">
        <v>1318866</v>
      </c>
      <c r="AQ59" s="77" t="s">
        <v>120</v>
      </c>
      <c r="AR59" s="77">
        <v>1337749</v>
      </c>
      <c r="AS59" s="77" t="s">
        <v>120</v>
      </c>
      <c r="AT59" s="77">
        <v>1353607</v>
      </c>
      <c r="AU59" s="77" t="s">
        <v>120</v>
      </c>
      <c r="AV59" s="77">
        <v>1345194</v>
      </c>
      <c r="AW59" s="77" t="s">
        <v>120</v>
      </c>
      <c r="AX59" s="77">
        <v>1335561</v>
      </c>
      <c r="AY59" s="77" t="s">
        <v>120</v>
      </c>
      <c r="AZ59" s="77">
        <v>1291525</v>
      </c>
      <c r="BA59" s="77" t="s">
        <v>120</v>
      </c>
      <c r="BB59" s="77">
        <v>1279239</v>
      </c>
      <c r="BC59" s="77" t="s">
        <v>120</v>
      </c>
      <c r="BD59" s="77">
        <v>1316766</v>
      </c>
      <c r="BE59" s="77" t="s">
        <v>120</v>
      </c>
      <c r="BF59" s="77">
        <v>1286301</v>
      </c>
      <c r="BG59" s="77" t="s">
        <v>120</v>
      </c>
      <c r="BH59" s="77">
        <v>1244831</v>
      </c>
      <c r="BI59" s="77" t="s">
        <v>120</v>
      </c>
      <c r="BJ59" s="77">
        <v>1243817</v>
      </c>
      <c r="BK59" s="77" t="s">
        <v>120</v>
      </c>
      <c r="BL59" s="77">
        <v>1246193</v>
      </c>
      <c r="BM59" s="77" t="s">
        <v>120</v>
      </c>
      <c r="BN59" s="77">
        <v>1268998</v>
      </c>
      <c r="BO59" s="77" t="s">
        <v>120</v>
      </c>
      <c r="BP59" s="77">
        <v>1268088</v>
      </c>
      <c r="BQ59" s="77" t="s">
        <v>120</v>
      </c>
      <c r="BR59" s="77">
        <v>1262933</v>
      </c>
      <c r="BS59" s="77" t="s">
        <v>120</v>
      </c>
      <c r="BT59" s="77">
        <v>1272682</v>
      </c>
      <c r="BU59" s="77" t="s">
        <v>120</v>
      </c>
      <c r="BV59" s="77">
        <v>1263439</v>
      </c>
      <c r="BW59" s="77" t="s">
        <v>120</v>
      </c>
      <c r="BX59" s="77">
        <v>1274979</v>
      </c>
      <c r="BY59" s="77" t="s">
        <v>120</v>
      </c>
      <c r="BZ59" s="77">
        <v>1253385</v>
      </c>
      <c r="CA59" s="77" t="s">
        <v>120</v>
      </c>
      <c r="CB59" s="77">
        <v>1279033</v>
      </c>
      <c r="CC59" s="77" t="s">
        <v>120</v>
      </c>
      <c r="CD59" s="77">
        <v>1402747</v>
      </c>
      <c r="CE59" s="77" t="s">
        <v>120</v>
      </c>
      <c r="CF59" s="77">
        <v>1351247</v>
      </c>
      <c r="CG59" s="77" t="s">
        <v>120</v>
      </c>
      <c r="CH59" s="77">
        <v>1294311</v>
      </c>
      <c r="CI59" s="77" t="s">
        <v>120</v>
      </c>
      <c r="CJ59" s="77">
        <v>1255177</v>
      </c>
      <c r="CK59" s="77" t="s">
        <v>120</v>
      </c>
      <c r="CL59" s="77">
        <v>1213598</v>
      </c>
      <c r="CM59" s="77" t="s">
        <v>120</v>
      </c>
      <c r="CN59" s="77">
        <v>1120777</v>
      </c>
      <c r="CO59" s="77" t="s">
        <v>120</v>
      </c>
      <c r="CP59" s="77">
        <v>1064455</v>
      </c>
      <c r="CQ59" s="77" t="s">
        <v>120</v>
      </c>
      <c r="CR59" s="77">
        <v>1193144</v>
      </c>
      <c r="CS59" s="77" t="s">
        <v>120</v>
      </c>
      <c r="CT59" s="77">
        <v>1159702</v>
      </c>
      <c r="CU59" s="77" t="s">
        <v>120</v>
      </c>
      <c r="CV59" s="77">
        <v>1103997</v>
      </c>
      <c r="CW59" s="77" t="s">
        <v>120</v>
      </c>
      <c r="CX59" s="77">
        <v>1042368</v>
      </c>
      <c r="CY59" s="77" t="s">
        <v>120</v>
      </c>
      <c r="CZ59" s="77">
        <v>1015452</v>
      </c>
      <c r="DA59" s="77" t="s">
        <v>120</v>
      </c>
      <c r="DB59" s="77">
        <v>983070</v>
      </c>
      <c r="DC59" s="77" t="s">
        <v>120</v>
      </c>
      <c r="DD59" s="77">
        <v>909924</v>
      </c>
      <c r="DE59" s="77" t="s">
        <v>120</v>
      </c>
      <c r="DF59" s="77">
        <v>793081</v>
      </c>
      <c r="DG59" s="77" t="s">
        <v>120</v>
      </c>
      <c r="DH59" s="77">
        <v>883105</v>
      </c>
      <c r="DI59" s="77" t="s">
        <v>120</v>
      </c>
      <c r="DJ59" s="77">
        <v>1084782</v>
      </c>
      <c r="DK59" s="77" t="s">
        <v>120</v>
      </c>
      <c r="DL59" s="77">
        <v>1011765</v>
      </c>
      <c r="DM59" s="77" t="s">
        <v>120</v>
      </c>
      <c r="DN59" s="77">
        <v>877959</v>
      </c>
      <c r="DO59" s="77" t="s">
        <v>120</v>
      </c>
      <c r="DP59" s="77">
        <v>856312</v>
      </c>
      <c r="DQ59" s="77" t="s">
        <v>120</v>
      </c>
      <c r="DR59" s="77">
        <v>746769</v>
      </c>
      <c r="DS59" s="77" t="s">
        <v>120</v>
      </c>
      <c r="DT59" s="77">
        <v>865918</v>
      </c>
      <c r="DU59" s="77" t="s">
        <v>120</v>
      </c>
      <c r="DV59" s="77">
        <v>782714</v>
      </c>
      <c r="DW59" s="77" t="s">
        <v>120</v>
      </c>
      <c r="DX59" s="77">
        <v>657390</v>
      </c>
      <c r="DY59" s="77" t="s">
        <v>120</v>
      </c>
      <c r="DZ59" s="77">
        <v>582441</v>
      </c>
      <c r="EA59" s="77" t="s">
        <v>120</v>
      </c>
      <c r="EB59" s="77">
        <v>685931</v>
      </c>
      <c r="EC59" s="77" t="s">
        <v>120</v>
      </c>
      <c r="ED59" s="77">
        <v>801749</v>
      </c>
      <c r="EE59" s="77" t="s">
        <v>120</v>
      </c>
      <c r="EF59" s="77">
        <v>647429</v>
      </c>
      <c r="EG59" s="77" t="s">
        <v>120</v>
      </c>
      <c r="EH59" s="77">
        <v>554197</v>
      </c>
      <c r="EI59" s="77" t="s">
        <v>120</v>
      </c>
      <c r="EJ59" s="77">
        <v>513530</v>
      </c>
      <c r="EK59" s="77" t="s">
        <v>120</v>
      </c>
      <c r="EL59" s="77">
        <v>421810</v>
      </c>
      <c r="EM59" s="77" t="s">
        <v>120</v>
      </c>
      <c r="EN59" s="77">
        <v>528810</v>
      </c>
      <c r="EO59" s="77" t="s">
        <v>120</v>
      </c>
      <c r="EP59" s="77">
        <v>499685</v>
      </c>
      <c r="EQ59" s="77" t="s">
        <v>120</v>
      </c>
      <c r="ER59" s="77">
        <v>416183</v>
      </c>
      <c r="ES59" s="77" t="s">
        <v>120</v>
      </c>
      <c r="ET59" s="77">
        <v>370612</v>
      </c>
      <c r="EU59" s="77" t="s">
        <v>120</v>
      </c>
      <c r="EV59" s="77">
        <v>316415</v>
      </c>
      <c r="EW59" s="77" t="s">
        <v>120</v>
      </c>
      <c r="EX59" s="77">
        <v>344398</v>
      </c>
      <c r="EY59" s="77" t="s">
        <v>120</v>
      </c>
      <c r="EZ59" s="77">
        <v>294707</v>
      </c>
      <c r="FA59" s="77" t="s">
        <v>120</v>
      </c>
      <c r="FB59" s="77">
        <v>252674</v>
      </c>
      <c r="FC59" s="77" t="s">
        <v>120</v>
      </c>
      <c r="FD59" s="77">
        <v>257150</v>
      </c>
      <c r="FE59" s="77" t="s">
        <v>120</v>
      </c>
      <c r="FF59" s="77">
        <v>206417</v>
      </c>
      <c r="FG59" s="77" t="s">
        <v>120</v>
      </c>
      <c r="FH59" s="77">
        <v>220138</v>
      </c>
      <c r="FI59" s="77" t="s">
        <v>120</v>
      </c>
      <c r="FJ59" s="77">
        <v>190329</v>
      </c>
      <c r="FK59" s="77" t="s">
        <v>120</v>
      </c>
      <c r="FL59" s="77">
        <v>176721</v>
      </c>
      <c r="FM59" s="77" t="s">
        <v>120</v>
      </c>
      <c r="FN59" s="77">
        <v>149298</v>
      </c>
      <c r="FO59" s="77" t="s">
        <v>120</v>
      </c>
      <c r="FP59" s="77">
        <v>124713</v>
      </c>
      <c r="FQ59" s="77" t="s">
        <v>120</v>
      </c>
      <c r="FR59" s="77">
        <v>98892</v>
      </c>
      <c r="FS59" s="77" t="s">
        <v>120</v>
      </c>
      <c r="FT59" s="77">
        <v>106172</v>
      </c>
      <c r="FU59" s="77" t="s">
        <v>120</v>
      </c>
      <c r="FV59" s="77">
        <v>115823</v>
      </c>
      <c r="FW59" s="77" t="s">
        <v>120</v>
      </c>
      <c r="FX59" s="77">
        <v>85832</v>
      </c>
      <c r="FY59" s="77" t="s">
        <v>120</v>
      </c>
      <c r="FZ59" s="77">
        <v>60029</v>
      </c>
      <c r="GA59" s="77" t="s">
        <v>120</v>
      </c>
      <c r="GB59" s="77">
        <v>53952</v>
      </c>
      <c r="GC59" s="77" t="s">
        <v>120</v>
      </c>
      <c r="GD59" s="77">
        <v>38812</v>
      </c>
      <c r="GE59" s="77" t="s">
        <v>120</v>
      </c>
      <c r="GF59" s="77">
        <v>30355</v>
      </c>
      <c r="GG59" s="77" t="s">
        <v>120</v>
      </c>
      <c r="GH59" s="77">
        <v>22953</v>
      </c>
      <c r="GI59" s="77" t="s">
        <v>120</v>
      </c>
      <c r="GJ59" s="77">
        <v>18062</v>
      </c>
      <c r="GK59" s="77" t="s">
        <v>120</v>
      </c>
      <c r="GL59" s="77">
        <v>10996</v>
      </c>
      <c r="GM59" s="77" t="s">
        <v>120</v>
      </c>
      <c r="GN59" s="77">
        <v>8820</v>
      </c>
      <c r="GO59" s="77" t="s">
        <v>120</v>
      </c>
      <c r="GP59" s="77">
        <v>4687</v>
      </c>
      <c r="GQ59" s="77" t="s">
        <v>120</v>
      </c>
      <c r="GR59" s="77">
        <v>3418</v>
      </c>
      <c r="GS59" s="77" t="s">
        <v>120</v>
      </c>
      <c r="GT59" s="77">
        <v>2007</v>
      </c>
      <c r="GU59" s="77" t="s">
        <v>120</v>
      </c>
      <c r="GV59" s="77">
        <v>5780</v>
      </c>
      <c r="GW59" s="77" t="s">
        <v>120</v>
      </c>
      <c r="GX59" s="77">
        <v>0</v>
      </c>
      <c r="GY59" s="77" t="s">
        <v>120</v>
      </c>
      <c r="HA59" s="70" t="str">
        <f t="shared" si="0"/>
        <v>Türkiye</v>
      </c>
      <c r="HB59" s="94">
        <f t="shared" si="1"/>
        <v>58316011</v>
      </c>
      <c r="HC59" s="94">
        <f t="shared" si="2"/>
        <v>6121707</v>
      </c>
    </row>
    <row r="60" spans="1:211" x14ac:dyDescent="0.25">
      <c r="A60" s="75" t="s">
        <v>273</v>
      </c>
      <c r="B60" s="76">
        <v>41418717</v>
      </c>
      <c r="C60" s="76" t="s">
        <v>120</v>
      </c>
      <c r="D60" s="76">
        <v>292037</v>
      </c>
      <c r="E60" s="76" t="s">
        <v>120</v>
      </c>
      <c r="F60" s="76">
        <v>307400</v>
      </c>
      <c r="G60" s="76" t="s">
        <v>120</v>
      </c>
      <c r="H60" s="76">
        <v>334211</v>
      </c>
      <c r="I60" s="76" t="s">
        <v>120</v>
      </c>
      <c r="J60" s="76">
        <v>361612</v>
      </c>
      <c r="K60" s="76" t="s">
        <v>120</v>
      </c>
      <c r="L60" s="76">
        <v>394096</v>
      </c>
      <c r="M60" s="76" t="s">
        <v>120</v>
      </c>
      <c r="N60" s="76">
        <v>408380</v>
      </c>
      <c r="O60" s="76" t="s">
        <v>120</v>
      </c>
      <c r="P60" s="76">
        <v>461803</v>
      </c>
      <c r="Q60" s="76" t="s">
        <v>120</v>
      </c>
      <c r="R60" s="76">
        <v>470844</v>
      </c>
      <c r="S60" s="76" t="s">
        <v>120</v>
      </c>
      <c r="T60" s="76">
        <v>486733</v>
      </c>
      <c r="U60" s="76" t="s">
        <v>120</v>
      </c>
      <c r="V60" s="76">
        <v>469948</v>
      </c>
      <c r="W60" s="76" t="s">
        <v>120</v>
      </c>
      <c r="X60" s="76">
        <v>465163</v>
      </c>
      <c r="Y60" s="76" t="s">
        <v>120</v>
      </c>
      <c r="Z60" s="76">
        <v>479154</v>
      </c>
      <c r="AA60" s="76" t="s">
        <v>120</v>
      </c>
      <c r="AB60" s="76">
        <v>477122</v>
      </c>
      <c r="AC60" s="76" t="s">
        <v>120</v>
      </c>
      <c r="AD60" s="76">
        <v>440678</v>
      </c>
      <c r="AE60" s="76" t="s">
        <v>120</v>
      </c>
      <c r="AF60" s="76">
        <v>430588</v>
      </c>
      <c r="AG60" s="76" t="s">
        <v>120</v>
      </c>
      <c r="AH60" s="76">
        <v>398426</v>
      </c>
      <c r="AI60" s="76" t="s">
        <v>120</v>
      </c>
      <c r="AJ60" s="76">
        <v>399680</v>
      </c>
      <c r="AK60" s="76" t="s">
        <v>120</v>
      </c>
      <c r="AL60" s="76">
        <v>381802</v>
      </c>
      <c r="AM60" s="76" t="s">
        <v>120</v>
      </c>
      <c r="AN60" s="76">
        <v>366155</v>
      </c>
      <c r="AO60" s="76" t="s">
        <v>120</v>
      </c>
      <c r="AP60" s="76">
        <v>355365</v>
      </c>
      <c r="AQ60" s="76" t="s">
        <v>120</v>
      </c>
      <c r="AR60" s="76">
        <v>369156</v>
      </c>
      <c r="AS60" s="76" t="s">
        <v>120</v>
      </c>
      <c r="AT60" s="76">
        <v>374388</v>
      </c>
      <c r="AU60" s="76" t="s">
        <v>120</v>
      </c>
      <c r="AV60" s="76">
        <v>396718</v>
      </c>
      <c r="AW60" s="76" t="s">
        <v>120</v>
      </c>
      <c r="AX60" s="76">
        <v>413057</v>
      </c>
      <c r="AY60" s="76" t="s">
        <v>120</v>
      </c>
      <c r="AZ60" s="76">
        <v>445814</v>
      </c>
      <c r="BA60" s="76" t="s">
        <v>120</v>
      </c>
      <c r="BB60" s="76">
        <v>463496</v>
      </c>
      <c r="BC60" s="76" t="s">
        <v>120</v>
      </c>
      <c r="BD60" s="76">
        <v>481259</v>
      </c>
      <c r="BE60" s="76" t="s">
        <v>120</v>
      </c>
      <c r="BF60" s="76">
        <v>508489</v>
      </c>
      <c r="BG60" s="76" t="s">
        <v>120</v>
      </c>
      <c r="BH60" s="76">
        <v>545154</v>
      </c>
      <c r="BI60" s="76" t="s">
        <v>120</v>
      </c>
      <c r="BJ60" s="76">
        <v>581410</v>
      </c>
      <c r="BK60" s="76" t="s">
        <v>120</v>
      </c>
      <c r="BL60" s="76">
        <v>609376</v>
      </c>
      <c r="BM60" s="76" t="s">
        <v>120</v>
      </c>
      <c r="BN60" s="76">
        <v>636161</v>
      </c>
      <c r="BO60" s="76" t="s">
        <v>120</v>
      </c>
      <c r="BP60" s="76">
        <v>674453</v>
      </c>
      <c r="BQ60" s="76" t="s">
        <v>120</v>
      </c>
      <c r="BR60" s="76">
        <v>695113</v>
      </c>
      <c r="BS60" s="76" t="s">
        <v>120</v>
      </c>
      <c r="BT60" s="76">
        <v>736820</v>
      </c>
      <c r="BU60" s="76" t="s">
        <v>120</v>
      </c>
      <c r="BV60" s="76">
        <v>714008</v>
      </c>
      <c r="BW60" s="76" t="s">
        <v>120</v>
      </c>
      <c r="BX60" s="76">
        <v>729364</v>
      </c>
      <c r="BY60" s="76" t="s">
        <v>120</v>
      </c>
      <c r="BZ60" s="76">
        <v>737239</v>
      </c>
      <c r="CA60" s="76" t="s">
        <v>120</v>
      </c>
      <c r="CB60" s="76">
        <v>669742</v>
      </c>
      <c r="CC60" s="76" t="s">
        <v>120</v>
      </c>
      <c r="CD60" s="76">
        <v>647579</v>
      </c>
      <c r="CE60" s="76" t="s">
        <v>120</v>
      </c>
      <c r="CF60" s="76">
        <v>660398</v>
      </c>
      <c r="CG60" s="76" t="s">
        <v>120</v>
      </c>
      <c r="CH60" s="76">
        <v>621614</v>
      </c>
      <c r="CI60" s="76" t="s">
        <v>120</v>
      </c>
      <c r="CJ60" s="76">
        <v>616098</v>
      </c>
      <c r="CK60" s="76" t="s">
        <v>120</v>
      </c>
      <c r="CL60" s="76">
        <v>594087</v>
      </c>
      <c r="CM60" s="76" t="s">
        <v>120</v>
      </c>
      <c r="CN60" s="76">
        <v>625283</v>
      </c>
      <c r="CO60" s="76" t="s">
        <v>120</v>
      </c>
      <c r="CP60" s="76">
        <v>611356</v>
      </c>
      <c r="CQ60" s="76" t="s">
        <v>120</v>
      </c>
      <c r="CR60" s="76">
        <v>593115</v>
      </c>
      <c r="CS60" s="76" t="s">
        <v>120</v>
      </c>
      <c r="CT60" s="76">
        <v>577147</v>
      </c>
      <c r="CU60" s="76" t="s">
        <v>120</v>
      </c>
      <c r="CV60" s="76">
        <v>593960</v>
      </c>
      <c r="CW60" s="76" t="s">
        <v>120</v>
      </c>
      <c r="CX60" s="76">
        <v>586897</v>
      </c>
      <c r="CY60" s="76" t="s">
        <v>120</v>
      </c>
      <c r="CZ60" s="76">
        <v>580086</v>
      </c>
      <c r="DA60" s="76" t="s">
        <v>120</v>
      </c>
      <c r="DB60" s="76">
        <v>531433</v>
      </c>
      <c r="DC60" s="76" t="s">
        <v>120</v>
      </c>
      <c r="DD60" s="76">
        <v>537206</v>
      </c>
      <c r="DE60" s="76" t="s">
        <v>120</v>
      </c>
      <c r="DF60" s="76">
        <v>527274</v>
      </c>
      <c r="DG60" s="76" t="s">
        <v>120</v>
      </c>
      <c r="DH60" s="76">
        <v>541323</v>
      </c>
      <c r="DI60" s="76" t="s">
        <v>120</v>
      </c>
      <c r="DJ60" s="76">
        <v>533951</v>
      </c>
      <c r="DK60" s="76" t="s">
        <v>120</v>
      </c>
      <c r="DL60" s="76">
        <v>554178</v>
      </c>
      <c r="DM60" s="76" t="s">
        <v>120</v>
      </c>
      <c r="DN60" s="76">
        <v>587982</v>
      </c>
      <c r="DO60" s="76" t="s">
        <v>120</v>
      </c>
      <c r="DP60" s="76">
        <v>597360</v>
      </c>
      <c r="DQ60" s="76" t="s">
        <v>120</v>
      </c>
      <c r="DR60" s="76">
        <v>616352</v>
      </c>
      <c r="DS60" s="76" t="s">
        <v>120</v>
      </c>
      <c r="DT60" s="76">
        <v>632391</v>
      </c>
      <c r="DU60" s="76" t="s">
        <v>120</v>
      </c>
      <c r="DV60" s="76">
        <v>596363</v>
      </c>
      <c r="DW60" s="76" t="s">
        <v>120</v>
      </c>
      <c r="DX60" s="76">
        <v>585088</v>
      </c>
      <c r="DY60" s="76" t="s">
        <v>120</v>
      </c>
      <c r="DZ60" s="76">
        <v>552482</v>
      </c>
      <c r="EA60" s="76" t="s">
        <v>120</v>
      </c>
      <c r="EB60" s="76">
        <v>544110</v>
      </c>
      <c r="EC60" s="76" t="s">
        <v>120</v>
      </c>
      <c r="ED60" s="76">
        <v>498920</v>
      </c>
      <c r="EE60" s="76" t="s">
        <v>120</v>
      </c>
      <c r="EF60" s="76">
        <v>505511</v>
      </c>
      <c r="EG60" s="76" t="s">
        <v>120</v>
      </c>
      <c r="EH60" s="76">
        <v>453087</v>
      </c>
      <c r="EI60" s="76" t="s">
        <v>120</v>
      </c>
      <c r="EJ60" s="76">
        <v>464844</v>
      </c>
      <c r="EK60" s="76" t="s">
        <v>120</v>
      </c>
      <c r="EL60" s="76">
        <v>453919</v>
      </c>
      <c r="EM60" s="76" t="s">
        <v>120</v>
      </c>
      <c r="EN60" s="76">
        <v>441090</v>
      </c>
      <c r="EO60" s="76" t="s">
        <v>120</v>
      </c>
      <c r="EP60" s="76">
        <v>442006</v>
      </c>
      <c r="EQ60" s="76" t="s">
        <v>120</v>
      </c>
      <c r="ER60" s="76">
        <v>360867</v>
      </c>
      <c r="ES60" s="76" t="s">
        <v>120</v>
      </c>
      <c r="ET60" s="76">
        <v>310116</v>
      </c>
      <c r="EU60" s="76" t="s">
        <v>120</v>
      </c>
      <c r="EV60" s="76">
        <v>292587</v>
      </c>
      <c r="EW60" s="76" t="s">
        <v>120</v>
      </c>
      <c r="EX60" s="76">
        <v>187757</v>
      </c>
      <c r="EY60" s="76" t="s">
        <v>120</v>
      </c>
      <c r="EZ60" s="76">
        <v>203369</v>
      </c>
      <c r="FA60" s="76" t="s">
        <v>120</v>
      </c>
      <c r="FB60" s="76">
        <v>176604</v>
      </c>
      <c r="FC60" s="76" t="s">
        <v>120</v>
      </c>
      <c r="FD60" s="76">
        <v>216770</v>
      </c>
      <c r="FE60" s="76" t="s">
        <v>120</v>
      </c>
      <c r="FF60" s="76">
        <v>279236</v>
      </c>
      <c r="FG60" s="76" t="s">
        <v>120</v>
      </c>
      <c r="FH60" s="76">
        <v>268450</v>
      </c>
      <c r="FI60" s="76" t="s">
        <v>120</v>
      </c>
      <c r="FJ60" s="76">
        <v>265901</v>
      </c>
      <c r="FK60" s="76" t="s">
        <v>120</v>
      </c>
      <c r="FL60" s="76">
        <v>256730</v>
      </c>
      <c r="FM60" s="76" t="s">
        <v>120</v>
      </c>
      <c r="FN60" s="76">
        <v>239851</v>
      </c>
      <c r="FO60" s="76" t="s">
        <v>120</v>
      </c>
      <c r="FP60" s="76">
        <v>179302</v>
      </c>
      <c r="FQ60" s="76" t="s">
        <v>120</v>
      </c>
      <c r="FR60" s="76">
        <v>130422</v>
      </c>
      <c r="FS60" s="76" t="s">
        <v>120</v>
      </c>
      <c r="FT60" s="76">
        <v>86461</v>
      </c>
      <c r="FU60" s="76" t="s">
        <v>120</v>
      </c>
      <c r="FV60" s="76">
        <v>64746</v>
      </c>
      <c r="FW60" s="76" t="s">
        <v>120</v>
      </c>
      <c r="FX60" s="76">
        <v>74345</v>
      </c>
      <c r="FY60" s="76" t="s">
        <v>120</v>
      </c>
      <c r="FZ60" s="76">
        <v>66377</v>
      </c>
      <c r="GA60" s="76" t="s">
        <v>120</v>
      </c>
      <c r="GB60" s="76">
        <v>75121</v>
      </c>
      <c r="GC60" s="76" t="s">
        <v>120</v>
      </c>
      <c r="GD60" s="76">
        <v>44662</v>
      </c>
      <c r="GE60" s="76" t="s">
        <v>120</v>
      </c>
      <c r="GF60" s="76">
        <v>43112</v>
      </c>
      <c r="GG60" s="76" t="s">
        <v>120</v>
      </c>
      <c r="GH60" s="76">
        <v>31524</v>
      </c>
      <c r="GI60" s="76" t="s">
        <v>120</v>
      </c>
      <c r="GJ60" s="76">
        <v>24918</v>
      </c>
      <c r="GK60" s="76" t="s">
        <v>120</v>
      </c>
      <c r="GL60" s="76">
        <v>19778</v>
      </c>
      <c r="GM60" s="76" t="s">
        <v>120</v>
      </c>
      <c r="GN60" s="76">
        <v>14362</v>
      </c>
      <c r="GO60" s="76" t="s">
        <v>120</v>
      </c>
      <c r="GP60" s="76">
        <v>7269</v>
      </c>
      <c r="GQ60" s="76" t="s">
        <v>120</v>
      </c>
      <c r="GR60" s="76">
        <v>6179</v>
      </c>
      <c r="GS60" s="76" t="s">
        <v>120</v>
      </c>
      <c r="GT60" s="76">
        <v>6277</v>
      </c>
      <c r="GU60" s="76" t="s">
        <v>120</v>
      </c>
      <c r="GV60" s="76">
        <v>18720</v>
      </c>
      <c r="GW60" s="76" t="s">
        <v>120</v>
      </c>
      <c r="GX60" s="76">
        <v>0</v>
      </c>
      <c r="GY60" s="76" t="s">
        <v>120</v>
      </c>
      <c r="HA60" s="70" t="str">
        <f t="shared" si="0"/>
        <v>Ukraine</v>
      </c>
      <c r="HB60" s="94">
        <f t="shared" si="1"/>
        <v>33237520</v>
      </c>
      <c r="HC60" s="94">
        <f t="shared" si="2"/>
        <v>1689356</v>
      </c>
    </row>
    <row r="61" spans="1:211" x14ac:dyDescent="0.25">
      <c r="A61" s="75" t="s">
        <v>265</v>
      </c>
      <c r="B61" s="77" t="s">
        <v>229</v>
      </c>
      <c r="C61" s="77" t="s">
        <v>120</v>
      </c>
      <c r="D61" s="77" t="s">
        <v>229</v>
      </c>
      <c r="E61" s="77" t="s">
        <v>120</v>
      </c>
      <c r="F61" s="77" t="s">
        <v>229</v>
      </c>
      <c r="G61" s="77" t="s">
        <v>120</v>
      </c>
      <c r="H61" s="77" t="s">
        <v>229</v>
      </c>
      <c r="I61" s="77" t="s">
        <v>120</v>
      </c>
      <c r="J61" s="77" t="s">
        <v>229</v>
      </c>
      <c r="K61" s="77" t="s">
        <v>120</v>
      </c>
      <c r="L61" s="77" t="s">
        <v>229</v>
      </c>
      <c r="M61" s="77" t="s">
        <v>120</v>
      </c>
      <c r="N61" s="77" t="s">
        <v>229</v>
      </c>
      <c r="O61" s="77" t="s">
        <v>120</v>
      </c>
      <c r="P61" s="77" t="s">
        <v>229</v>
      </c>
      <c r="Q61" s="77" t="s">
        <v>120</v>
      </c>
      <c r="R61" s="77" t="s">
        <v>229</v>
      </c>
      <c r="S61" s="77" t="s">
        <v>120</v>
      </c>
      <c r="T61" s="77" t="s">
        <v>229</v>
      </c>
      <c r="U61" s="77" t="s">
        <v>120</v>
      </c>
      <c r="V61" s="77" t="s">
        <v>229</v>
      </c>
      <c r="W61" s="77" t="s">
        <v>120</v>
      </c>
      <c r="X61" s="77" t="s">
        <v>229</v>
      </c>
      <c r="Y61" s="77" t="s">
        <v>120</v>
      </c>
      <c r="Z61" s="77" t="s">
        <v>229</v>
      </c>
      <c r="AA61" s="77" t="s">
        <v>120</v>
      </c>
      <c r="AB61" s="77" t="s">
        <v>229</v>
      </c>
      <c r="AC61" s="77" t="s">
        <v>120</v>
      </c>
      <c r="AD61" s="77" t="s">
        <v>229</v>
      </c>
      <c r="AE61" s="77" t="s">
        <v>120</v>
      </c>
      <c r="AF61" s="77" t="s">
        <v>229</v>
      </c>
      <c r="AG61" s="77" t="s">
        <v>120</v>
      </c>
      <c r="AH61" s="77" t="s">
        <v>229</v>
      </c>
      <c r="AI61" s="77" t="s">
        <v>120</v>
      </c>
      <c r="AJ61" s="77" t="s">
        <v>229</v>
      </c>
      <c r="AK61" s="77" t="s">
        <v>120</v>
      </c>
      <c r="AL61" s="77" t="s">
        <v>229</v>
      </c>
      <c r="AM61" s="77" t="s">
        <v>120</v>
      </c>
      <c r="AN61" s="77" t="s">
        <v>229</v>
      </c>
      <c r="AO61" s="77" t="s">
        <v>120</v>
      </c>
      <c r="AP61" s="77" t="s">
        <v>229</v>
      </c>
      <c r="AQ61" s="77" t="s">
        <v>120</v>
      </c>
      <c r="AR61" s="77" t="s">
        <v>229</v>
      </c>
      <c r="AS61" s="77" t="s">
        <v>120</v>
      </c>
      <c r="AT61" s="77" t="s">
        <v>229</v>
      </c>
      <c r="AU61" s="77" t="s">
        <v>120</v>
      </c>
      <c r="AV61" s="77" t="s">
        <v>229</v>
      </c>
      <c r="AW61" s="77" t="s">
        <v>120</v>
      </c>
      <c r="AX61" s="77" t="s">
        <v>229</v>
      </c>
      <c r="AY61" s="77" t="s">
        <v>120</v>
      </c>
      <c r="AZ61" s="77" t="s">
        <v>229</v>
      </c>
      <c r="BA61" s="77" t="s">
        <v>120</v>
      </c>
      <c r="BB61" s="77" t="s">
        <v>229</v>
      </c>
      <c r="BC61" s="77" t="s">
        <v>120</v>
      </c>
      <c r="BD61" s="77" t="s">
        <v>229</v>
      </c>
      <c r="BE61" s="77" t="s">
        <v>120</v>
      </c>
      <c r="BF61" s="77" t="s">
        <v>229</v>
      </c>
      <c r="BG61" s="77" t="s">
        <v>120</v>
      </c>
      <c r="BH61" s="77" t="s">
        <v>229</v>
      </c>
      <c r="BI61" s="77" t="s">
        <v>120</v>
      </c>
      <c r="BJ61" s="77" t="s">
        <v>229</v>
      </c>
      <c r="BK61" s="77" t="s">
        <v>120</v>
      </c>
      <c r="BL61" s="77" t="s">
        <v>229</v>
      </c>
      <c r="BM61" s="77" t="s">
        <v>120</v>
      </c>
      <c r="BN61" s="77" t="s">
        <v>229</v>
      </c>
      <c r="BO61" s="77" t="s">
        <v>120</v>
      </c>
      <c r="BP61" s="77" t="s">
        <v>229</v>
      </c>
      <c r="BQ61" s="77" t="s">
        <v>120</v>
      </c>
      <c r="BR61" s="77" t="s">
        <v>229</v>
      </c>
      <c r="BS61" s="77" t="s">
        <v>120</v>
      </c>
      <c r="BT61" s="77" t="s">
        <v>229</v>
      </c>
      <c r="BU61" s="77" t="s">
        <v>120</v>
      </c>
      <c r="BV61" s="77" t="s">
        <v>229</v>
      </c>
      <c r="BW61" s="77" t="s">
        <v>120</v>
      </c>
      <c r="BX61" s="77" t="s">
        <v>229</v>
      </c>
      <c r="BY61" s="77" t="s">
        <v>120</v>
      </c>
      <c r="BZ61" s="77" t="s">
        <v>229</v>
      </c>
      <c r="CA61" s="77" t="s">
        <v>120</v>
      </c>
      <c r="CB61" s="77" t="s">
        <v>229</v>
      </c>
      <c r="CC61" s="77" t="s">
        <v>120</v>
      </c>
      <c r="CD61" s="77" t="s">
        <v>229</v>
      </c>
      <c r="CE61" s="77" t="s">
        <v>120</v>
      </c>
      <c r="CF61" s="77" t="s">
        <v>229</v>
      </c>
      <c r="CG61" s="77" t="s">
        <v>120</v>
      </c>
      <c r="CH61" s="77" t="s">
        <v>229</v>
      </c>
      <c r="CI61" s="77" t="s">
        <v>120</v>
      </c>
      <c r="CJ61" s="77" t="s">
        <v>229</v>
      </c>
      <c r="CK61" s="77" t="s">
        <v>120</v>
      </c>
      <c r="CL61" s="77" t="s">
        <v>229</v>
      </c>
      <c r="CM61" s="77" t="s">
        <v>120</v>
      </c>
      <c r="CN61" s="77" t="s">
        <v>229</v>
      </c>
      <c r="CO61" s="77" t="s">
        <v>120</v>
      </c>
      <c r="CP61" s="77" t="s">
        <v>229</v>
      </c>
      <c r="CQ61" s="77" t="s">
        <v>120</v>
      </c>
      <c r="CR61" s="77" t="s">
        <v>229</v>
      </c>
      <c r="CS61" s="77" t="s">
        <v>120</v>
      </c>
      <c r="CT61" s="77" t="s">
        <v>229</v>
      </c>
      <c r="CU61" s="77" t="s">
        <v>120</v>
      </c>
      <c r="CV61" s="77" t="s">
        <v>229</v>
      </c>
      <c r="CW61" s="77" t="s">
        <v>120</v>
      </c>
      <c r="CX61" s="77" t="s">
        <v>229</v>
      </c>
      <c r="CY61" s="77" t="s">
        <v>120</v>
      </c>
      <c r="CZ61" s="77" t="s">
        <v>229</v>
      </c>
      <c r="DA61" s="77" t="s">
        <v>120</v>
      </c>
      <c r="DB61" s="77" t="s">
        <v>229</v>
      </c>
      <c r="DC61" s="77" t="s">
        <v>120</v>
      </c>
      <c r="DD61" s="77" t="s">
        <v>229</v>
      </c>
      <c r="DE61" s="77" t="s">
        <v>120</v>
      </c>
      <c r="DF61" s="77" t="s">
        <v>229</v>
      </c>
      <c r="DG61" s="77" t="s">
        <v>120</v>
      </c>
      <c r="DH61" s="77" t="s">
        <v>229</v>
      </c>
      <c r="DI61" s="77" t="s">
        <v>120</v>
      </c>
      <c r="DJ61" s="77" t="s">
        <v>229</v>
      </c>
      <c r="DK61" s="77" t="s">
        <v>120</v>
      </c>
      <c r="DL61" s="77" t="s">
        <v>229</v>
      </c>
      <c r="DM61" s="77" t="s">
        <v>120</v>
      </c>
      <c r="DN61" s="77" t="s">
        <v>229</v>
      </c>
      <c r="DO61" s="77" t="s">
        <v>120</v>
      </c>
      <c r="DP61" s="77" t="s">
        <v>229</v>
      </c>
      <c r="DQ61" s="77" t="s">
        <v>120</v>
      </c>
      <c r="DR61" s="77" t="s">
        <v>229</v>
      </c>
      <c r="DS61" s="77" t="s">
        <v>120</v>
      </c>
      <c r="DT61" s="77" t="s">
        <v>229</v>
      </c>
      <c r="DU61" s="77" t="s">
        <v>120</v>
      </c>
      <c r="DV61" s="77" t="s">
        <v>229</v>
      </c>
      <c r="DW61" s="77" t="s">
        <v>120</v>
      </c>
      <c r="DX61" s="77" t="s">
        <v>229</v>
      </c>
      <c r="DY61" s="77" t="s">
        <v>120</v>
      </c>
      <c r="DZ61" s="77" t="s">
        <v>229</v>
      </c>
      <c r="EA61" s="77" t="s">
        <v>120</v>
      </c>
      <c r="EB61" s="77" t="s">
        <v>229</v>
      </c>
      <c r="EC61" s="77" t="s">
        <v>120</v>
      </c>
      <c r="ED61" s="77" t="s">
        <v>229</v>
      </c>
      <c r="EE61" s="77" t="s">
        <v>120</v>
      </c>
      <c r="EF61" s="77" t="s">
        <v>229</v>
      </c>
      <c r="EG61" s="77" t="s">
        <v>120</v>
      </c>
      <c r="EH61" s="77" t="s">
        <v>229</v>
      </c>
      <c r="EI61" s="77" t="s">
        <v>120</v>
      </c>
      <c r="EJ61" s="77" t="s">
        <v>229</v>
      </c>
      <c r="EK61" s="77" t="s">
        <v>120</v>
      </c>
      <c r="EL61" s="77" t="s">
        <v>229</v>
      </c>
      <c r="EM61" s="77" t="s">
        <v>120</v>
      </c>
      <c r="EN61" s="77" t="s">
        <v>229</v>
      </c>
      <c r="EO61" s="77" t="s">
        <v>120</v>
      </c>
      <c r="EP61" s="77" t="s">
        <v>229</v>
      </c>
      <c r="EQ61" s="77" t="s">
        <v>120</v>
      </c>
      <c r="ER61" s="77" t="s">
        <v>229</v>
      </c>
      <c r="ES61" s="77" t="s">
        <v>120</v>
      </c>
      <c r="ET61" s="77" t="s">
        <v>229</v>
      </c>
      <c r="EU61" s="77" t="s">
        <v>120</v>
      </c>
      <c r="EV61" s="77" t="s">
        <v>229</v>
      </c>
      <c r="EW61" s="77" t="s">
        <v>120</v>
      </c>
      <c r="EX61" s="77" t="s">
        <v>229</v>
      </c>
      <c r="EY61" s="77" t="s">
        <v>120</v>
      </c>
      <c r="EZ61" s="77" t="s">
        <v>229</v>
      </c>
      <c r="FA61" s="77" t="s">
        <v>120</v>
      </c>
      <c r="FB61" s="77" t="s">
        <v>229</v>
      </c>
      <c r="FC61" s="77" t="s">
        <v>120</v>
      </c>
      <c r="FD61" s="77" t="s">
        <v>229</v>
      </c>
      <c r="FE61" s="77" t="s">
        <v>120</v>
      </c>
      <c r="FF61" s="77" t="s">
        <v>229</v>
      </c>
      <c r="FG61" s="77" t="s">
        <v>120</v>
      </c>
      <c r="FH61" s="77" t="s">
        <v>229</v>
      </c>
      <c r="FI61" s="77" t="s">
        <v>120</v>
      </c>
      <c r="FJ61" s="77" t="s">
        <v>229</v>
      </c>
      <c r="FK61" s="77" t="s">
        <v>120</v>
      </c>
      <c r="FL61" s="77" t="s">
        <v>229</v>
      </c>
      <c r="FM61" s="77" t="s">
        <v>120</v>
      </c>
      <c r="FN61" s="77" t="s">
        <v>229</v>
      </c>
      <c r="FO61" s="77" t="s">
        <v>120</v>
      </c>
      <c r="FP61" s="77" t="s">
        <v>229</v>
      </c>
      <c r="FQ61" s="77" t="s">
        <v>120</v>
      </c>
      <c r="FR61" s="77" t="s">
        <v>229</v>
      </c>
      <c r="FS61" s="77" t="s">
        <v>120</v>
      </c>
      <c r="FT61" s="77" t="s">
        <v>229</v>
      </c>
      <c r="FU61" s="77" t="s">
        <v>120</v>
      </c>
      <c r="FV61" s="77" t="s">
        <v>229</v>
      </c>
      <c r="FW61" s="77" t="s">
        <v>120</v>
      </c>
      <c r="FX61" s="77" t="s">
        <v>229</v>
      </c>
      <c r="FY61" s="77" t="s">
        <v>120</v>
      </c>
      <c r="FZ61" s="77" t="s">
        <v>229</v>
      </c>
      <c r="GA61" s="77" t="s">
        <v>120</v>
      </c>
      <c r="GB61" s="77" t="s">
        <v>229</v>
      </c>
      <c r="GC61" s="77" t="s">
        <v>120</v>
      </c>
      <c r="GD61" s="77" t="s">
        <v>229</v>
      </c>
      <c r="GE61" s="77" t="s">
        <v>120</v>
      </c>
      <c r="GF61" s="77" t="s">
        <v>229</v>
      </c>
      <c r="GG61" s="77" t="s">
        <v>120</v>
      </c>
      <c r="GH61" s="77" t="s">
        <v>229</v>
      </c>
      <c r="GI61" s="77" t="s">
        <v>120</v>
      </c>
      <c r="GJ61" s="77" t="s">
        <v>229</v>
      </c>
      <c r="GK61" s="77" t="s">
        <v>120</v>
      </c>
      <c r="GL61" s="77" t="s">
        <v>229</v>
      </c>
      <c r="GM61" s="77" t="s">
        <v>120</v>
      </c>
      <c r="GN61" s="77" t="s">
        <v>229</v>
      </c>
      <c r="GO61" s="77" t="s">
        <v>120</v>
      </c>
      <c r="GP61" s="77" t="s">
        <v>229</v>
      </c>
      <c r="GQ61" s="77" t="s">
        <v>120</v>
      </c>
      <c r="GR61" s="77" t="s">
        <v>229</v>
      </c>
      <c r="GS61" s="77" t="s">
        <v>120</v>
      </c>
      <c r="GT61" s="77" t="s">
        <v>229</v>
      </c>
      <c r="GU61" s="77" t="s">
        <v>120</v>
      </c>
      <c r="GV61" s="77" t="s">
        <v>229</v>
      </c>
      <c r="GW61" s="77" t="s">
        <v>120</v>
      </c>
      <c r="GX61" s="77" t="s">
        <v>229</v>
      </c>
      <c r="GY61" s="77" t="s">
        <v>120</v>
      </c>
      <c r="HA61" s="70" t="str">
        <f t="shared" si="0"/>
        <v>Andorra</v>
      </c>
      <c r="HB61" s="94">
        <f t="shared" si="1"/>
        <v>0</v>
      </c>
      <c r="HC61" s="94">
        <f t="shared" si="2"/>
        <v>0</v>
      </c>
    </row>
    <row r="62" spans="1:211" x14ac:dyDescent="0.25">
      <c r="A62" s="75" t="s">
        <v>266</v>
      </c>
      <c r="B62" s="76" t="s">
        <v>229</v>
      </c>
      <c r="C62" s="76" t="s">
        <v>120</v>
      </c>
      <c r="D62" s="76" t="s">
        <v>229</v>
      </c>
      <c r="E62" s="76" t="s">
        <v>120</v>
      </c>
      <c r="F62" s="76" t="s">
        <v>229</v>
      </c>
      <c r="G62" s="76" t="s">
        <v>120</v>
      </c>
      <c r="H62" s="76" t="s">
        <v>229</v>
      </c>
      <c r="I62" s="76" t="s">
        <v>120</v>
      </c>
      <c r="J62" s="76" t="s">
        <v>229</v>
      </c>
      <c r="K62" s="76" t="s">
        <v>120</v>
      </c>
      <c r="L62" s="76" t="s">
        <v>229</v>
      </c>
      <c r="M62" s="76" t="s">
        <v>120</v>
      </c>
      <c r="N62" s="76" t="s">
        <v>229</v>
      </c>
      <c r="O62" s="76" t="s">
        <v>120</v>
      </c>
      <c r="P62" s="76" t="s">
        <v>229</v>
      </c>
      <c r="Q62" s="76" t="s">
        <v>120</v>
      </c>
      <c r="R62" s="76" t="s">
        <v>229</v>
      </c>
      <c r="S62" s="76" t="s">
        <v>120</v>
      </c>
      <c r="T62" s="76" t="s">
        <v>229</v>
      </c>
      <c r="U62" s="76" t="s">
        <v>120</v>
      </c>
      <c r="V62" s="76" t="s">
        <v>229</v>
      </c>
      <c r="W62" s="76" t="s">
        <v>120</v>
      </c>
      <c r="X62" s="76" t="s">
        <v>229</v>
      </c>
      <c r="Y62" s="76" t="s">
        <v>120</v>
      </c>
      <c r="Z62" s="76" t="s">
        <v>229</v>
      </c>
      <c r="AA62" s="76" t="s">
        <v>120</v>
      </c>
      <c r="AB62" s="76" t="s">
        <v>229</v>
      </c>
      <c r="AC62" s="76" t="s">
        <v>120</v>
      </c>
      <c r="AD62" s="76" t="s">
        <v>229</v>
      </c>
      <c r="AE62" s="76" t="s">
        <v>120</v>
      </c>
      <c r="AF62" s="76" t="s">
        <v>229</v>
      </c>
      <c r="AG62" s="76" t="s">
        <v>120</v>
      </c>
      <c r="AH62" s="76" t="s">
        <v>229</v>
      </c>
      <c r="AI62" s="76" t="s">
        <v>120</v>
      </c>
      <c r="AJ62" s="76" t="s">
        <v>229</v>
      </c>
      <c r="AK62" s="76" t="s">
        <v>120</v>
      </c>
      <c r="AL62" s="76" t="s">
        <v>229</v>
      </c>
      <c r="AM62" s="76" t="s">
        <v>120</v>
      </c>
      <c r="AN62" s="76" t="s">
        <v>229</v>
      </c>
      <c r="AO62" s="76" t="s">
        <v>120</v>
      </c>
      <c r="AP62" s="76" t="s">
        <v>229</v>
      </c>
      <c r="AQ62" s="76" t="s">
        <v>120</v>
      </c>
      <c r="AR62" s="76" t="s">
        <v>229</v>
      </c>
      <c r="AS62" s="76" t="s">
        <v>120</v>
      </c>
      <c r="AT62" s="76" t="s">
        <v>229</v>
      </c>
      <c r="AU62" s="76" t="s">
        <v>120</v>
      </c>
      <c r="AV62" s="76" t="s">
        <v>229</v>
      </c>
      <c r="AW62" s="76" t="s">
        <v>120</v>
      </c>
      <c r="AX62" s="76" t="s">
        <v>229</v>
      </c>
      <c r="AY62" s="76" t="s">
        <v>120</v>
      </c>
      <c r="AZ62" s="76" t="s">
        <v>229</v>
      </c>
      <c r="BA62" s="76" t="s">
        <v>120</v>
      </c>
      <c r="BB62" s="76" t="s">
        <v>229</v>
      </c>
      <c r="BC62" s="76" t="s">
        <v>120</v>
      </c>
      <c r="BD62" s="76" t="s">
        <v>229</v>
      </c>
      <c r="BE62" s="76" t="s">
        <v>120</v>
      </c>
      <c r="BF62" s="76" t="s">
        <v>229</v>
      </c>
      <c r="BG62" s="76" t="s">
        <v>120</v>
      </c>
      <c r="BH62" s="76" t="s">
        <v>229</v>
      </c>
      <c r="BI62" s="76" t="s">
        <v>120</v>
      </c>
      <c r="BJ62" s="76" t="s">
        <v>229</v>
      </c>
      <c r="BK62" s="76" t="s">
        <v>120</v>
      </c>
      <c r="BL62" s="76" t="s">
        <v>229</v>
      </c>
      <c r="BM62" s="76" t="s">
        <v>120</v>
      </c>
      <c r="BN62" s="76" t="s">
        <v>229</v>
      </c>
      <c r="BO62" s="76" t="s">
        <v>120</v>
      </c>
      <c r="BP62" s="76" t="s">
        <v>229</v>
      </c>
      <c r="BQ62" s="76" t="s">
        <v>120</v>
      </c>
      <c r="BR62" s="76" t="s">
        <v>229</v>
      </c>
      <c r="BS62" s="76" t="s">
        <v>120</v>
      </c>
      <c r="BT62" s="76" t="s">
        <v>229</v>
      </c>
      <c r="BU62" s="76" t="s">
        <v>120</v>
      </c>
      <c r="BV62" s="76" t="s">
        <v>229</v>
      </c>
      <c r="BW62" s="76" t="s">
        <v>120</v>
      </c>
      <c r="BX62" s="76" t="s">
        <v>229</v>
      </c>
      <c r="BY62" s="76" t="s">
        <v>120</v>
      </c>
      <c r="BZ62" s="76" t="s">
        <v>229</v>
      </c>
      <c r="CA62" s="76" t="s">
        <v>120</v>
      </c>
      <c r="CB62" s="76" t="s">
        <v>229</v>
      </c>
      <c r="CC62" s="76" t="s">
        <v>120</v>
      </c>
      <c r="CD62" s="76" t="s">
        <v>229</v>
      </c>
      <c r="CE62" s="76" t="s">
        <v>120</v>
      </c>
      <c r="CF62" s="76" t="s">
        <v>229</v>
      </c>
      <c r="CG62" s="76" t="s">
        <v>120</v>
      </c>
      <c r="CH62" s="76" t="s">
        <v>229</v>
      </c>
      <c r="CI62" s="76" t="s">
        <v>120</v>
      </c>
      <c r="CJ62" s="76" t="s">
        <v>229</v>
      </c>
      <c r="CK62" s="76" t="s">
        <v>120</v>
      </c>
      <c r="CL62" s="76" t="s">
        <v>229</v>
      </c>
      <c r="CM62" s="76" t="s">
        <v>120</v>
      </c>
      <c r="CN62" s="76" t="s">
        <v>229</v>
      </c>
      <c r="CO62" s="76" t="s">
        <v>120</v>
      </c>
      <c r="CP62" s="76" t="s">
        <v>229</v>
      </c>
      <c r="CQ62" s="76" t="s">
        <v>120</v>
      </c>
      <c r="CR62" s="76" t="s">
        <v>229</v>
      </c>
      <c r="CS62" s="76" t="s">
        <v>120</v>
      </c>
      <c r="CT62" s="76" t="s">
        <v>229</v>
      </c>
      <c r="CU62" s="76" t="s">
        <v>120</v>
      </c>
      <c r="CV62" s="76" t="s">
        <v>229</v>
      </c>
      <c r="CW62" s="76" t="s">
        <v>120</v>
      </c>
      <c r="CX62" s="76" t="s">
        <v>229</v>
      </c>
      <c r="CY62" s="76" t="s">
        <v>120</v>
      </c>
      <c r="CZ62" s="76" t="s">
        <v>229</v>
      </c>
      <c r="DA62" s="76" t="s">
        <v>120</v>
      </c>
      <c r="DB62" s="76" t="s">
        <v>229</v>
      </c>
      <c r="DC62" s="76" t="s">
        <v>120</v>
      </c>
      <c r="DD62" s="76" t="s">
        <v>229</v>
      </c>
      <c r="DE62" s="76" t="s">
        <v>120</v>
      </c>
      <c r="DF62" s="76" t="s">
        <v>229</v>
      </c>
      <c r="DG62" s="76" t="s">
        <v>120</v>
      </c>
      <c r="DH62" s="76" t="s">
        <v>229</v>
      </c>
      <c r="DI62" s="76" t="s">
        <v>120</v>
      </c>
      <c r="DJ62" s="76" t="s">
        <v>229</v>
      </c>
      <c r="DK62" s="76" t="s">
        <v>120</v>
      </c>
      <c r="DL62" s="76" t="s">
        <v>229</v>
      </c>
      <c r="DM62" s="76" t="s">
        <v>120</v>
      </c>
      <c r="DN62" s="76" t="s">
        <v>229</v>
      </c>
      <c r="DO62" s="76" t="s">
        <v>120</v>
      </c>
      <c r="DP62" s="76" t="s">
        <v>229</v>
      </c>
      <c r="DQ62" s="76" t="s">
        <v>120</v>
      </c>
      <c r="DR62" s="76" t="s">
        <v>229</v>
      </c>
      <c r="DS62" s="76" t="s">
        <v>120</v>
      </c>
      <c r="DT62" s="76" t="s">
        <v>229</v>
      </c>
      <c r="DU62" s="76" t="s">
        <v>120</v>
      </c>
      <c r="DV62" s="76" t="s">
        <v>229</v>
      </c>
      <c r="DW62" s="76" t="s">
        <v>120</v>
      </c>
      <c r="DX62" s="76" t="s">
        <v>229</v>
      </c>
      <c r="DY62" s="76" t="s">
        <v>120</v>
      </c>
      <c r="DZ62" s="76" t="s">
        <v>229</v>
      </c>
      <c r="EA62" s="76" t="s">
        <v>120</v>
      </c>
      <c r="EB62" s="76" t="s">
        <v>229</v>
      </c>
      <c r="EC62" s="76" t="s">
        <v>120</v>
      </c>
      <c r="ED62" s="76" t="s">
        <v>229</v>
      </c>
      <c r="EE62" s="76" t="s">
        <v>120</v>
      </c>
      <c r="EF62" s="76" t="s">
        <v>229</v>
      </c>
      <c r="EG62" s="76" t="s">
        <v>120</v>
      </c>
      <c r="EH62" s="76" t="s">
        <v>229</v>
      </c>
      <c r="EI62" s="76" t="s">
        <v>120</v>
      </c>
      <c r="EJ62" s="76" t="s">
        <v>229</v>
      </c>
      <c r="EK62" s="76" t="s">
        <v>120</v>
      </c>
      <c r="EL62" s="76" t="s">
        <v>229</v>
      </c>
      <c r="EM62" s="76" t="s">
        <v>120</v>
      </c>
      <c r="EN62" s="76" t="s">
        <v>229</v>
      </c>
      <c r="EO62" s="76" t="s">
        <v>120</v>
      </c>
      <c r="EP62" s="76" t="s">
        <v>229</v>
      </c>
      <c r="EQ62" s="76" t="s">
        <v>120</v>
      </c>
      <c r="ER62" s="76" t="s">
        <v>229</v>
      </c>
      <c r="ES62" s="76" t="s">
        <v>120</v>
      </c>
      <c r="ET62" s="76" t="s">
        <v>229</v>
      </c>
      <c r="EU62" s="76" t="s">
        <v>120</v>
      </c>
      <c r="EV62" s="76" t="s">
        <v>229</v>
      </c>
      <c r="EW62" s="76" t="s">
        <v>120</v>
      </c>
      <c r="EX62" s="76" t="s">
        <v>229</v>
      </c>
      <c r="EY62" s="76" t="s">
        <v>120</v>
      </c>
      <c r="EZ62" s="76" t="s">
        <v>229</v>
      </c>
      <c r="FA62" s="76" t="s">
        <v>120</v>
      </c>
      <c r="FB62" s="76" t="s">
        <v>229</v>
      </c>
      <c r="FC62" s="76" t="s">
        <v>120</v>
      </c>
      <c r="FD62" s="76" t="s">
        <v>229</v>
      </c>
      <c r="FE62" s="76" t="s">
        <v>120</v>
      </c>
      <c r="FF62" s="76" t="s">
        <v>229</v>
      </c>
      <c r="FG62" s="76" t="s">
        <v>120</v>
      </c>
      <c r="FH62" s="76" t="s">
        <v>229</v>
      </c>
      <c r="FI62" s="76" t="s">
        <v>120</v>
      </c>
      <c r="FJ62" s="76" t="s">
        <v>229</v>
      </c>
      <c r="FK62" s="76" t="s">
        <v>120</v>
      </c>
      <c r="FL62" s="76" t="s">
        <v>229</v>
      </c>
      <c r="FM62" s="76" t="s">
        <v>120</v>
      </c>
      <c r="FN62" s="76" t="s">
        <v>229</v>
      </c>
      <c r="FO62" s="76" t="s">
        <v>120</v>
      </c>
      <c r="FP62" s="76" t="s">
        <v>229</v>
      </c>
      <c r="FQ62" s="76" t="s">
        <v>120</v>
      </c>
      <c r="FR62" s="76" t="s">
        <v>229</v>
      </c>
      <c r="FS62" s="76" t="s">
        <v>120</v>
      </c>
      <c r="FT62" s="76" t="s">
        <v>229</v>
      </c>
      <c r="FU62" s="76" t="s">
        <v>120</v>
      </c>
      <c r="FV62" s="76" t="s">
        <v>229</v>
      </c>
      <c r="FW62" s="76" t="s">
        <v>120</v>
      </c>
      <c r="FX62" s="76" t="s">
        <v>229</v>
      </c>
      <c r="FY62" s="76" t="s">
        <v>120</v>
      </c>
      <c r="FZ62" s="76" t="s">
        <v>229</v>
      </c>
      <c r="GA62" s="76" t="s">
        <v>120</v>
      </c>
      <c r="GB62" s="76" t="s">
        <v>229</v>
      </c>
      <c r="GC62" s="76" t="s">
        <v>120</v>
      </c>
      <c r="GD62" s="76" t="s">
        <v>229</v>
      </c>
      <c r="GE62" s="76" t="s">
        <v>120</v>
      </c>
      <c r="GF62" s="76" t="s">
        <v>229</v>
      </c>
      <c r="GG62" s="76" t="s">
        <v>120</v>
      </c>
      <c r="GH62" s="76" t="s">
        <v>229</v>
      </c>
      <c r="GI62" s="76" t="s">
        <v>120</v>
      </c>
      <c r="GJ62" s="76" t="s">
        <v>229</v>
      </c>
      <c r="GK62" s="76" t="s">
        <v>120</v>
      </c>
      <c r="GL62" s="76" t="s">
        <v>229</v>
      </c>
      <c r="GM62" s="76" t="s">
        <v>120</v>
      </c>
      <c r="GN62" s="76" t="s">
        <v>229</v>
      </c>
      <c r="GO62" s="76" t="s">
        <v>120</v>
      </c>
      <c r="GP62" s="76" t="s">
        <v>229</v>
      </c>
      <c r="GQ62" s="76" t="s">
        <v>120</v>
      </c>
      <c r="GR62" s="76" t="s">
        <v>229</v>
      </c>
      <c r="GS62" s="76" t="s">
        <v>120</v>
      </c>
      <c r="GT62" s="76" t="s">
        <v>229</v>
      </c>
      <c r="GU62" s="76" t="s">
        <v>120</v>
      </c>
      <c r="GV62" s="76" t="s">
        <v>229</v>
      </c>
      <c r="GW62" s="76" t="s">
        <v>120</v>
      </c>
      <c r="GX62" s="76" t="s">
        <v>229</v>
      </c>
      <c r="GY62" s="76" t="s">
        <v>120</v>
      </c>
      <c r="HA62" s="70" t="str">
        <f t="shared" si="0"/>
        <v>Belarus</v>
      </c>
      <c r="HB62" s="94">
        <f t="shared" si="1"/>
        <v>0</v>
      </c>
      <c r="HC62" s="94">
        <f t="shared" si="2"/>
        <v>0</v>
      </c>
    </row>
    <row r="63" spans="1:211" x14ac:dyDescent="0.25">
      <c r="A63" s="75" t="s">
        <v>267</v>
      </c>
      <c r="B63" s="77" t="s">
        <v>229</v>
      </c>
      <c r="C63" s="77" t="s">
        <v>120</v>
      </c>
      <c r="D63" s="77" t="s">
        <v>229</v>
      </c>
      <c r="E63" s="77" t="s">
        <v>120</v>
      </c>
      <c r="F63" s="77" t="s">
        <v>229</v>
      </c>
      <c r="G63" s="77" t="s">
        <v>120</v>
      </c>
      <c r="H63" s="77" t="s">
        <v>229</v>
      </c>
      <c r="I63" s="77" t="s">
        <v>120</v>
      </c>
      <c r="J63" s="77" t="s">
        <v>229</v>
      </c>
      <c r="K63" s="77" t="s">
        <v>120</v>
      </c>
      <c r="L63" s="77" t="s">
        <v>229</v>
      </c>
      <c r="M63" s="77" t="s">
        <v>120</v>
      </c>
      <c r="N63" s="77" t="s">
        <v>229</v>
      </c>
      <c r="O63" s="77" t="s">
        <v>120</v>
      </c>
      <c r="P63" s="77" t="s">
        <v>229</v>
      </c>
      <c r="Q63" s="77" t="s">
        <v>120</v>
      </c>
      <c r="R63" s="77" t="s">
        <v>229</v>
      </c>
      <c r="S63" s="77" t="s">
        <v>120</v>
      </c>
      <c r="T63" s="77" t="s">
        <v>229</v>
      </c>
      <c r="U63" s="77" t="s">
        <v>120</v>
      </c>
      <c r="V63" s="77" t="s">
        <v>229</v>
      </c>
      <c r="W63" s="77" t="s">
        <v>120</v>
      </c>
      <c r="X63" s="77" t="s">
        <v>229</v>
      </c>
      <c r="Y63" s="77" t="s">
        <v>120</v>
      </c>
      <c r="Z63" s="77" t="s">
        <v>229</v>
      </c>
      <c r="AA63" s="77" t="s">
        <v>120</v>
      </c>
      <c r="AB63" s="77" t="s">
        <v>229</v>
      </c>
      <c r="AC63" s="77" t="s">
        <v>120</v>
      </c>
      <c r="AD63" s="77" t="s">
        <v>229</v>
      </c>
      <c r="AE63" s="77" t="s">
        <v>120</v>
      </c>
      <c r="AF63" s="77" t="s">
        <v>229</v>
      </c>
      <c r="AG63" s="77" t="s">
        <v>120</v>
      </c>
      <c r="AH63" s="77" t="s">
        <v>229</v>
      </c>
      <c r="AI63" s="77" t="s">
        <v>120</v>
      </c>
      <c r="AJ63" s="77" t="s">
        <v>229</v>
      </c>
      <c r="AK63" s="77" t="s">
        <v>120</v>
      </c>
      <c r="AL63" s="77" t="s">
        <v>229</v>
      </c>
      <c r="AM63" s="77" t="s">
        <v>120</v>
      </c>
      <c r="AN63" s="77" t="s">
        <v>229</v>
      </c>
      <c r="AO63" s="77" t="s">
        <v>120</v>
      </c>
      <c r="AP63" s="77" t="s">
        <v>229</v>
      </c>
      <c r="AQ63" s="77" t="s">
        <v>120</v>
      </c>
      <c r="AR63" s="77" t="s">
        <v>229</v>
      </c>
      <c r="AS63" s="77" t="s">
        <v>120</v>
      </c>
      <c r="AT63" s="77" t="s">
        <v>229</v>
      </c>
      <c r="AU63" s="77" t="s">
        <v>120</v>
      </c>
      <c r="AV63" s="77" t="s">
        <v>229</v>
      </c>
      <c r="AW63" s="77" t="s">
        <v>120</v>
      </c>
      <c r="AX63" s="77" t="s">
        <v>229</v>
      </c>
      <c r="AY63" s="77" t="s">
        <v>120</v>
      </c>
      <c r="AZ63" s="77" t="s">
        <v>229</v>
      </c>
      <c r="BA63" s="77" t="s">
        <v>120</v>
      </c>
      <c r="BB63" s="77" t="s">
        <v>229</v>
      </c>
      <c r="BC63" s="77" t="s">
        <v>120</v>
      </c>
      <c r="BD63" s="77" t="s">
        <v>229</v>
      </c>
      <c r="BE63" s="77" t="s">
        <v>120</v>
      </c>
      <c r="BF63" s="77" t="s">
        <v>229</v>
      </c>
      <c r="BG63" s="77" t="s">
        <v>120</v>
      </c>
      <c r="BH63" s="77" t="s">
        <v>229</v>
      </c>
      <c r="BI63" s="77" t="s">
        <v>120</v>
      </c>
      <c r="BJ63" s="77" t="s">
        <v>229</v>
      </c>
      <c r="BK63" s="77" t="s">
        <v>120</v>
      </c>
      <c r="BL63" s="77" t="s">
        <v>229</v>
      </c>
      <c r="BM63" s="77" t="s">
        <v>120</v>
      </c>
      <c r="BN63" s="77" t="s">
        <v>229</v>
      </c>
      <c r="BO63" s="77" t="s">
        <v>120</v>
      </c>
      <c r="BP63" s="77" t="s">
        <v>229</v>
      </c>
      <c r="BQ63" s="77" t="s">
        <v>120</v>
      </c>
      <c r="BR63" s="77" t="s">
        <v>229</v>
      </c>
      <c r="BS63" s="77" t="s">
        <v>120</v>
      </c>
      <c r="BT63" s="77" t="s">
        <v>229</v>
      </c>
      <c r="BU63" s="77" t="s">
        <v>120</v>
      </c>
      <c r="BV63" s="77" t="s">
        <v>229</v>
      </c>
      <c r="BW63" s="77" t="s">
        <v>120</v>
      </c>
      <c r="BX63" s="77" t="s">
        <v>229</v>
      </c>
      <c r="BY63" s="77" t="s">
        <v>120</v>
      </c>
      <c r="BZ63" s="77" t="s">
        <v>229</v>
      </c>
      <c r="CA63" s="77" t="s">
        <v>120</v>
      </c>
      <c r="CB63" s="77" t="s">
        <v>229</v>
      </c>
      <c r="CC63" s="77" t="s">
        <v>120</v>
      </c>
      <c r="CD63" s="77" t="s">
        <v>229</v>
      </c>
      <c r="CE63" s="77" t="s">
        <v>120</v>
      </c>
      <c r="CF63" s="77" t="s">
        <v>229</v>
      </c>
      <c r="CG63" s="77" t="s">
        <v>120</v>
      </c>
      <c r="CH63" s="77" t="s">
        <v>229</v>
      </c>
      <c r="CI63" s="77" t="s">
        <v>120</v>
      </c>
      <c r="CJ63" s="77" t="s">
        <v>229</v>
      </c>
      <c r="CK63" s="77" t="s">
        <v>120</v>
      </c>
      <c r="CL63" s="77" t="s">
        <v>229</v>
      </c>
      <c r="CM63" s="77" t="s">
        <v>120</v>
      </c>
      <c r="CN63" s="77" t="s">
        <v>229</v>
      </c>
      <c r="CO63" s="77" t="s">
        <v>120</v>
      </c>
      <c r="CP63" s="77" t="s">
        <v>229</v>
      </c>
      <c r="CQ63" s="77" t="s">
        <v>120</v>
      </c>
      <c r="CR63" s="77" t="s">
        <v>229</v>
      </c>
      <c r="CS63" s="77" t="s">
        <v>120</v>
      </c>
      <c r="CT63" s="77" t="s">
        <v>229</v>
      </c>
      <c r="CU63" s="77" t="s">
        <v>120</v>
      </c>
      <c r="CV63" s="77" t="s">
        <v>229</v>
      </c>
      <c r="CW63" s="77" t="s">
        <v>120</v>
      </c>
      <c r="CX63" s="77" t="s">
        <v>229</v>
      </c>
      <c r="CY63" s="77" t="s">
        <v>120</v>
      </c>
      <c r="CZ63" s="77" t="s">
        <v>229</v>
      </c>
      <c r="DA63" s="77" t="s">
        <v>120</v>
      </c>
      <c r="DB63" s="77" t="s">
        <v>229</v>
      </c>
      <c r="DC63" s="77" t="s">
        <v>120</v>
      </c>
      <c r="DD63" s="77" t="s">
        <v>229</v>
      </c>
      <c r="DE63" s="77" t="s">
        <v>120</v>
      </c>
      <c r="DF63" s="77" t="s">
        <v>229</v>
      </c>
      <c r="DG63" s="77" t="s">
        <v>120</v>
      </c>
      <c r="DH63" s="77" t="s">
        <v>229</v>
      </c>
      <c r="DI63" s="77" t="s">
        <v>120</v>
      </c>
      <c r="DJ63" s="77" t="s">
        <v>229</v>
      </c>
      <c r="DK63" s="77" t="s">
        <v>120</v>
      </c>
      <c r="DL63" s="77" t="s">
        <v>229</v>
      </c>
      <c r="DM63" s="77" t="s">
        <v>120</v>
      </c>
      <c r="DN63" s="77" t="s">
        <v>229</v>
      </c>
      <c r="DO63" s="77" t="s">
        <v>120</v>
      </c>
      <c r="DP63" s="77" t="s">
        <v>229</v>
      </c>
      <c r="DQ63" s="77" t="s">
        <v>120</v>
      </c>
      <c r="DR63" s="77" t="s">
        <v>229</v>
      </c>
      <c r="DS63" s="77" t="s">
        <v>120</v>
      </c>
      <c r="DT63" s="77" t="s">
        <v>229</v>
      </c>
      <c r="DU63" s="77" t="s">
        <v>120</v>
      </c>
      <c r="DV63" s="77" t="s">
        <v>229</v>
      </c>
      <c r="DW63" s="77" t="s">
        <v>120</v>
      </c>
      <c r="DX63" s="77" t="s">
        <v>229</v>
      </c>
      <c r="DY63" s="77" t="s">
        <v>120</v>
      </c>
      <c r="DZ63" s="77" t="s">
        <v>229</v>
      </c>
      <c r="EA63" s="77" t="s">
        <v>120</v>
      </c>
      <c r="EB63" s="77" t="s">
        <v>229</v>
      </c>
      <c r="EC63" s="77" t="s">
        <v>120</v>
      </c>
      <c r="ED63" s="77" t="s">
        <v>229</v>
      </c>
      <c r="EE63" s="77" t="s">
        <v>120</v>
      </c>
      <c r="EF63" s="77" t="s">
        <v>229</v>
      </c>
      <c r="EG63" s="77" t="s">
        <v>120</v>
      </c>
      <c r="EH63" s="77" t="s">
        <v>229</v>
      </c>
      <c r="EI63" s="77" t="s">
        <v>120</v>
      </c>
      <c r="EJ63" s="77" t="s">
        <v>229</v>
      </c>
      <c r="EK63" s="77" t="s">
        <v>120</v>
      </c>
      <c r="EL63" s="77" t="s">
        <v>229</v>
      </c>
      <c r="EM63" s="77" t="s">
        <v>120</v>
      </c>
      <c r="EN63" s="77" t="s">
        <v>229</v>
      </c>
      <c r="EO63" s="77" t="s">
        <v>120</v>
      </c>
      <c r="EP63" s="77" t="s">
        <v>229</v>
      </c>
      <c r="EQ63" s="77" t="s">
        <v>120</v>
      </c>
      <c r="ER63" s="77" t="s">
        <v>229</v>
      </c>
      <c r="ES63" s="77" t="s">
        <v>120</v>
      </c>
      <c r="ET63" s="77" t="s">
        <v>229</v>
      </c>
      <c r="EU63" s="77" t="s">
        <v>120</v>
      </c>
      <c r="EV63" s="77" t="s">
        <v>229</v>
      </c>
      <c r="EW63" s="77" t="s">
        <v>120</v>
      </c>
      <c r="EX63" s="77" t="s">
        <v>229</v>
      </c>
      <c r="EY63" s="77" t="s">
        <v>120</v>
      </c>
      <c r="EZ63" s="77" t="s">
        <v>229</v>
      </c>
      <c r="FA63" s="77" t="s">
        <v>120</v>
      </c>
      <c r="FB63" s="77" t="s">
        <v>229</v>
      </c>
      <c r="FC63" s="77" t="s">
        <v>120</v>
      </c>
      <c r="FD63" s="77" t="s">
        <v>229</v>
      </c>
      <c r="FE63" s="77" t="s">
        <v>120</v>
      </c>
      <c r="FF63" s="77" t="s">
        <v>229</v>
      </c>
      <c r="FG63" s="77" t="s">
        <v>120</v>
      </c>
      <c r="FH63" s="77" t="s">
        <v>229</v>
      </c>
      <c r="FI63" s="77" t="s">
        <v>120</v>
      </c>
      <c r="FJ63" s="77" t="s">
        <v>229</v>
      </c>
      <c r="FK63" s="77" t="s">
        <v>120</v>
      </c>
      <c r="FL63" s="77" t="s">
        <v>229</v>
      </c>
      <c r="FM63" s="77" t="s">
        <v>120</v>
      </c>
      <c r="FN63" s="77" t="s">
        <v>229</v>
      </c>
      <c r="FO63" s="77" t="s">
        <v>120</v>
      </c>
      <c r="FP63" s="77" t="s">
        <v>229</v>
      </c>
      <c r="FQ63" s="77" t="s">
        <v>120</v>
      </c>
      <c r="FR63" s="77" t="s">
        <v>229</v>
      </c>
      <c r="FS63" s="77" t="s">
        <v>120</v>
      </c>
      <c r="FT63" s="77" t="s">
        <v>229</v>
      </c>
      <c r="FU63" s="77" t="s">
        <v>120</v>
      </c>
      <c r="FV63" s="77" t="s">
        <v>229</v>
      </c>
      <c r="FW63" s="77" t="s">
        <v>120</v>
      </c>
      <c r="FX63" s="77" t="s">
        <v>229</v>
      </c>
      <c r="FY63" s="77" t="s">
        <v>120</v>
      </c>
      <c r="FZ63" s="77" t="s">
        <v>229</v>
      </c>
      <c r="GA63" s="77" t="s">
        <v>120</v>
      </c>
      <c r="GB63" s="77" t="s">
        <v>229</v>
      </c>
      <c r="GC63" s="77" t="s">
        <v>120</v>
      </c>
      <c r="GD63" s="77" t="s">
        <v>229</v>
      </c>
      <c r="GE63" s="77" t="s">
        <v>120</v>
      </c>
      <c r="GF63" s="77" t="s">
        <v>229</v>
      </c>
      <c r="GG63" s="77" t="s">
        <v>120</v>
      </c>
      <c r="GH63" s="77" t="s">
        <v>229</v>
      </c>
      <c r="GI63" s="77" t="s">
        <v>120</v>
      </c>
      <c r="GJ63" s="77" t="s">
        <v>229</v>
      </c>
      <c r="GK63" s="77" t="s">
        <v>120</v>
      </c>
      <c r="GL63" s="77" t="s">
        <v>229</v>
      </c>
      <c r="GM63" s="77" t="s">
        <v>120</v>
      </c>
      <c r="GN63" s="77" t="s">
        <v>229</v>
      </c>
      <c r="GO63" s="77" t="s">
        <v>120</v>
      </c>
      <c r="GP63" s="77" t="s">
        <v>229</v>
      </c>
      <c r="GQ63" s="77" t="s">
        <v>120</v>
      </c>
      <c r="GR63" s="77" t="s">
        <v>229</v>
      </c>
      <c r="GS63" s="77" t="s">
        <v>120</v>
      </c>
      <c r="GT63" s="77" t="s">
        <v>229</v>
      </c>
      <c r="GU63" s="77" t="s">
        <v>120</v>
      </c>
      <c r="GV63" s="77" t="s">
        <v>229</v>
      </c>
      <c r="GW63" s="77" t="s">
        <v>120</v>
      </c>
      <c r="GX63" s="77" t="s">
        <v>229</v>
      </c>
      <c r="GY63" s="77" t="s">
        <v>120</v>
      </c>
      <c r="HA63" s="70" t="str">
        <f t="shared" si="0"/>
        <v>Bosnia and Herzegovina</v>
      </c>
      <c r="HB63" s="94">
        <f t="shared" si="1"/>
        <v>0</v>
      </c>
      <c r="HC63" s="94">
        <f t="shared" si="2"/>
        <v>0</v>
      </c>
    </row>
    <row r="64" spans="1:211" x14ac:dyDescent="0.25">
      <c r="A64" s="75" t="s">
        <v>268</v>
      </c>
      <c r="B64" s="76" t="s">
        <v>229</v>
      </c>
      <c r="C64" s="76" t="s">
        <v>120</v>
      </c>
      <c r="D64" s="76" t="s">
        <v>229</v>
      </c>
      <c r="E64" s="76" t="s">
        <v>120</v>
      </c>
      <c r="F64" s="76" t="s">
        <v>229</v>
      </c>
      <c r="G64" s="76" t="s">
        <v>120</v>
      </c>
      <c r="H64" s="76" t="s">
        <v>229</v>
      </c>
      <c r="I64" s="76" t="s">
        <v>120</v>
      </c>
      <c r="J64" s="76" t="s">
        <v>229</v>
      </c>
      <c r="K64" s="76" t="s">
        <v>120</v>
      </c>
      <c r="L64" s="76" t="s">
        <v>229</v>
      </c>
      <c r="M64" s="76" t="s">
        <v>120</v>
      </c>
      <c r="N64" s="76" t="s">
        <v>229</v>
      </c>
      <c r="O64" s="76" t="s">
        <v>120</v>
      </c>
      <c r="P64" s="76" t="s">
        <v>229</v>
      </c>
      <c r="Q64" s="76" t="s">
        <v>120</v>
      </c>
      <c r="R64" s="76" t="s">
        <v>229</v>
      </c>
      <c r="S64" s="76" t="s">
        <v>120</v>
      </c>
      <c r="T64" s="76" t="s">
        <v>229</v>
      </c>
      <c r="U64" s="76" t="s">
        <v>120</v>
      </c>
      <c r="V64" s="76" t="s">
        <v>229</v>
      </c>
      <c r="W64" s="76" t="s">
        <v>120</v>
      </c>
      <c r="X64" s="76" t="s">
        <v>229</v>
      </c>
      <c r="Y64" s="76" t="s">
        <v>120</v>
      </c>
      <c r="Z64" s="76" t="s">
        <v>229</v>
      </c>
      <c r="AA64" s="76" t="s">
        <v>120</v>
      </c>
      <c r="AB64" s="76" t="s">
        <v>229</v>
      </c>
      <c r="AC64" s="76" t="s">
        <v>120</v>
      </c>
      <c r="AD64" s="76" t="s">
        <v>229</v>
      </c>
      <c r="AE64" s="76" t="s">
        <v>120</v>
      </c>
      <c r="AF64" s="76" t="s">
        <v>229</v>
      </c>
      <c r="AG64" s="76" t="s">
        <v>120</v>
      </c>
      <c r="AH64" s="76" t="s">
        <v>229</v>
      </c>
      <c r="AI64" s="76" t="s">
        <v>120</v>
      </c>
      <c r="AJ64" s="76" t="s">
        <v>229</v>
      </c>
      <c r="AK64" s="76" t="s">
        <v>120</v>
      </c>
      <c r="AL64" s="76" t="s">
        <v>229</v>
      </c>
      <c r="AM64" s="76" t="s">
        <v>120</v>
      </c>
      <c r="AN64" s="76" t="s">
        <v>229</v>
      </c>
      <c r="AO64" s="76" t="s">
        <v>120</v>
      </c>
      <c r="AP64" s="76" t="s">
        <v>229</v>
      </c>
      <c r="AQ64" s="76" t="s">
        <v>120</v>
      </c>
      <c r="AR64" s="76" t="s">
        <v>229</v>
      </c>
      <c r="AS64" s="76" t="s">
        <v>120</v>
      </c>
      <c r="AT64" s="76" t="s">
        <v>229</v>
      </c>
      <c r="AU64" s="76" t="s">
        <v>120</v>
      </c>
      <c r="AV64" s="76" t="s">
        <v>229</v>
      </c>
      <c r="AW64" s="76" t="s">
        <v>120</v>
      </c>
      <c r="AX64" s="76" t="s">
        <v>229</v>
      </c>
      <c r="AY64" s="76" t="s">
        <v>120</v>
      </c>
      <c r="AZ64" s="76" t="s">
        <v>229</v>
      </c>
      <c r="BA64" s="76" t="s">
        <v>120</v>
      </c>
      <c r="BB64" s="76" t="s">
        <v>229</v>
      </c>
      <c r="BC64" s="76" t="s">
        <v>120</v>
      </c>
      <c r="BD64" s="76" t="s">
        <v>229</v>
      </c>
      <c r="BE64" s="76" t="s">
        <v>120</v>
      </c>
      <c r="BF64" s="76" t="s">
        <v>229</v>
      </c>
      <c r="BG64" s="76" t="s">
        <v>120</v>
      </c>
      <c r="BH64" s="76" t="s">
        <v>229</v>
      </c>
      <c r="BI64" s="76" t="s">
        <v>120</v>
      </c>
      <c r="BJ64" s="76" t="s">
        <v>229</v>
      </c>
      <c r="BK64" s="76" t="s">
        <v>120</v>
      </c>
      <c r="BL64" s="76" t="s">
        <v>229</v>
      </c>
      <c r="BM64" s="76" t="s">
        <v>120</v>
      </c>
      <c r="BN64" s="76" t="s">
        <v>229</v>
      </c>
      <c r="BO64" s="76" t="s">
        <v>120</v>
      </c>
      <c r="BP64" s="76" t="s">
        <v>229</v>
      </c>
      <c r="BQ64" s="76" t="s">
        <v>120</v>
      </c>
      <c r="BR64" s="76" t="s">
        <v>229</v>
      </c>
      <c r="BS64" s="76" t="s">
        <v>120</v>
      </c>
      <c r="BT64" s="76" t="s">
        <v>229</v>
      </c>
      <c r="BU64" s="76" t="s">
        <v>120</v>
      </c>
      <c r="BV64" s="76" t="s">
        <v>229</v>
      </c>
      <c r="BW64" s="76" t="s">
        <v>120</v>
      </c>
      <c r="BX64" s="76" t="s">
        <v>229</v>
      </c>
      <c r="BY64" s="76" t="s">
        <v>120</v>
      </c>
      <c r="BZ64" s="76" t="s">
        <v>229</v>
      </c>
      <c r="CA64" s="76" t="s">
        <v>120</v>
      </c>
      <c r="CB64" s="76" t="s">
        <v>229</v>
      </c>
      <c r="CC64" s="76" t="s">
        <v>120</v>
      </c>
      <c r="CD64" s="76" t="s">
        <v>229</v>
      </c>
      <c r="CE64" s="76" t="s">
        <v>120</v>
      </c>
      <c r="CF64" s="76" t="s">
        <v>229</v>
      </c>
      <c r="CG64" s="76" t="s">
        <v>120</v>
      </c>
      <c r="CH64" s="76" t="s">
        <v>229</v>
      </c>
      <c r="CI64" s="76" t="s">
        <v>120</v>
      </c>
      <c r="CJ64" s="76" t="s">
        <v>229</v>
      </c>
      <c r="CK64" s="76" t="s">
        <v>120</v>
      </c>
      <c r="CL64" s="76" t="s">
        <v>229</v>
      </c>
      <c r="CM64" s="76" t="s">
        <v>120</v>
      </c>
      <c r="CN64" s="76" t="s">
        <v>229</v>
      </c>
      <c r="CO64" s="76" t="s">
        <v>120</v>
      </c>
      <c r="CP64" s="76" t="s">
        <v>229</v>
      </c>
      <c r="CQ64" s="76" t="s">
        <v>120</v>
      </c>
      <c r="CR64" s="76" t="s">
        <v>229</v>
      </c>
      <c r="CS64" s="76" t="s">
        <v>120</v>
      </c>
      <c r="CT64" s="76" t="s">
        <v>229</v>
      </c>
      <c r="CU64" s="76" t="s">
        <v>120</v>
      </c>
      <c r="CV64" s="76" t="s">
        <v>229</v>
      </c>
      <c r="CW64" s="76" t="s">
        <v>120</v>
      </c>
      <c r="CX64" s="76" t="s">
        <v>229</v>
      </c>
      <c r="CY64" s="76" t="s">
        <v>120</v>
      </c>
      <c r="CZ64" s="76" t="s">
        <v>229</v>
      </c>
      <c r="DA64" s="76" t="s">
        <v>120</v>
      </c>
      <c r="DB64" s="76" t="s">
        <v>229</v>
      </c>
      <c r="DC64" s="76" t="s">
        <v>120</v>
      </c>
      <c r="DD64" s="76" t="s">
        <v>229</v>
      </c>
      <c r="DE64" s="76" t="s">
        <v>120</v>
      </c>
      <c r="DF64" s="76" t="s">
        <v>229</v>
      </c>
      <c r="DG64" s="76" t="s">
        <v>120</v>
      </c>
      <c r="DH64" s="76" t="s">
        <v>229</v>
      </c>
      <c r="DI64" s="76" t="s">
        <v>120</v>
      </c>
      <c r="DJ64" s="76" t="s">
        <v>229</v>
      </c>
      <c r="DK64" s="76" t="s">
        <v>120</v>
      </c>
      <c r="DL64" s="76" t="s">
        <v>229</v>
      </c>
      <c r="DM64" s="76" t="s">
        <v>120</v>
      </c>
      <c r="DN64" s="76" t="s">
        <v>229</v>
      </c>
      <c r="DO64" s="76" t="s">
        <v>120</v>
      </c>
      <c r="DP64" s="76" t="s">
        <v>229</v>
      </c>
      <c r="DQ64" s="76" t="s">
        <v>120</v>
      </c>
      <c r="DR64" s="76" t="s">
        <v>229</v>
      </c>
      <c r="DS64" s="76" t="s">
        <v>120</v>
      </c>
      <c r="DT64" s="76" t="s">
        <v>229</v>
      </c>
      <c r="DU64" s="76" t="s">
        <v>120</v>
      </c>
      <c r="DV64" s="76" t="s">
        <v>229</v>
      </c>
      <c r="DW64" s="76" t="s">
        <v>120</v>
      </c>
      <c r="DX64" s="76" t="s">
        <v>229</v>
      </c>
      <c r="DY64" s="76" t="s">
        <v>120</v>
      </c>
      <c r="DZ64" s="76" t="s">
        <v>229</v>
      </c>
      <c r="EA64" s="76" t="s">
        <v>120</v>
      </c>
      <c r="EB64" s="76" t="s">
        <v>229</v>
      </c>
      <c r="EC64" s="76" t="s">
        <v>120</v>
      </c>
      <c r="ED64" s="76" t="s">
        <v>229</v>
      </c>
      <c r="EE64" s="76" t="s">
        <v>120</v>
      </c>
      <c r="EF64" s="76" t="s">
        <v>229</v>
      </c>
      <c r="EG64" s="76" t="s">
        <v>120</v>
      </c>
      <c r="EH64" s="76" t="s">
        <v>229</v>
      </c>
      <c r="EI64" s="76" t="s">
        <v>120</v>
      </c>
      <c r="EJ64" s="76" t="s">
        <v>229</v>
      </c>
      <c r="EK64" s="76" t="s">
        <v>120</v>
      </c>
      <c r="EL64" s="76" t="s">
        <v>229</v>
      </c>
      <c r="EM64" s="76" t="s">
        <v>120</v>
      </c>
      <c r="EN64" s="76" t="s">
        <v>229</v>
      </c>
      <c r="EO64" s="76" t="s">
        <v>120</v>
      </c>
      <c r="EP64" s="76" t="s">
        <v>229</v>
      </c>
      <c r="EQ64" s="76" t="s">
        <v>120</v>
      </c>
      <c r="ER64" s="76" t="s">
        <v>229</v>
      </c>
      <c r="ES64" s="76" t="s">
        <v>120</v>
      </c>
      <c r="ET64" s="76" t="s">
        <v>229</v>
      </c>
      <c r="EU64" s="76" t="s">
        <v>120</v>
      </c>
      <c r="EV64" s="76" t="s">
        <v>229</v>
      </c>
      <c r="EW64" s="76" t="s">
        <v>120</v>
      </c>
      <c r="EX64" s="76" t="s">
        <v>229</v>
      </c>
      <c r="EY64" s="76" t="s">
        <v>120</v>
      </c>
      <c r="EZ64" s="76" t="s">
        <v>229</v>
      </c>
      <c r="FA64" s="76" t="s">
        <v>120</v>
      </c>
      <c r="FB64" s="76" t="s">
        <v>229</v>
      </c>
      <c r="FC64" s="76" t="s">
        <v>120</v>
      </c>
      <c r="FD64" s="76" t="s">
        <v>229</v>
      </c>
      <c r="FE64" s="76" t="s">
        <v>120</v>
      </c>
      <c r="FF64" s="76" t="s">
        <v>229</v>
      </c>
      <c r="FG64" s="76" t="s">
        <v>120</v>
      </c>
      <c r="FH64" s="76" t="s">
        <v>229</v>
      </c>
      <c r="FI64" s="76" t="s">
        <v>120</v>
      </c>
      <c r="FJ64" s="76" t="s">
        <v>229</v>
      </c>
      <c r="FK64" s="76" t="s">
        <v>120</v>
      </c>
      <c r="FL64" s="76" t="s">
        <v>229</v>
      </c>
      <c r="FM64" s="76" t="s">
        <v>120</v>
      </c>
      <c r="FN64" s="76" t="s">
        <v>229</v>
      </c>
      <c r="FO64" s="76" t="s">
        <v>120</v>
      </c>
      <c r="FP64" s="76" t="s">
        <v>229</v>
      </c>
      <c r="FQ64" s="76" t="s">
        <v>120</v>
      </c>
      <c r="FR64" s="76" t="s">
        <v>229</v>
      </c>
      <c r="FS64" s="76" t="s">
        <v>120</v>
      </c>
      <c r="FT64" s="76" t="s">
        <v>229</v>
      </c>
      <c r="FU64" s="76" t="s">
        <v>120</v>
      </c>
      <c r="FV64" s="76" t="s">
        <v>229</v>
      </c>
      <c r="FW64" s="76" t="s">
        <v>120</v>
      </c>
      <c r="FX64" s="76" t="s">
        <v>229</v>
      </c>
      <c r="FY64" s="76" t="s">
        <v>120</v>
      </c>
      <c r="FZ64" s="76" t="s">
        <v>229</v>
      </c>
      <c r="GA64" s="76" t="s">
        <v>120</v>
      </c>
      <c r="GB64" s="76" t="s">
        <v>229</v>
      </c>
      <c r="GC64" s="76" t="s">
        <v>120</v>
      </c>
      <c r="GD64" s="76" t="s">
        <v>229</v>
      </c>
      <c r="GE64" s="76" t="s">
        <v>120</v>
      </c>
      <c r="GF64" s="76" t="s">
        <v>229</v>
      </c>
      <c r="GG64" s="76" t="s">
        <v>120</v>
      </c>
      <c r="GH64" s="76" t="s">
        <v>229</v>
      </c>
      <c r="GI64" s="76" t="s">
        <v>120</v>
      </c>
      <c r="GJ64" s="76" t="s">
        <v>229</v>
      </c>
      <c r="GK64" s="76" t="s">
        <v>120</v>
      </c>
      <c r="GL64" s="76" t="s">
        <v>229</v>
      </c>
      <c r="GM64" s="76" t="s">
        <v>120</v>
      </c>
      <c r="GN64" s="76" t="s">
        <v>229</v>
      </c>
      <c r="GO64" s="76" t="s">
        <v>120</v>
      </c>
      <c r="GP64" s="76" t="s">
        <v>229</v>
      </c>
      <c r="GQ64" s="76" t="s">
        <v>120</v>
      </c>
      <c r="GR64" s="76" t="s">
        <v>229</v>
      </c>
      <c r="GS64" s="76" t="s">
        <v>120</v>
      </c>
      <c r="GT64" s="76" t="s">
        <v>229</v>
      </c>
      <c r="GU64" s="76" t="s">
        <v>120</v>
      </c>
      <c r="GV64" s="76" t="s">
        <v>229</v>
      </c>
      <c r="GW64" s="76" t="s">
        <v>120</v>
      </c>
      <c r="GX64" s="76" t="s">
        <v>229</v>
      </c>
      <c r="GY64" s="76" t="s">
        <v>120</v>
      </c>
      <c r="HA64" s="70" t="str">
        <f t="shared" si="0"/>
        <v>Kosovo (under United Nations Security Council Resolution 1244/99)</v>
      </c>
      <c r="HB64" s="94">
        <f t="shared" si="1"/>
        <v>0</v>
      </c>
      <c r="HC64" s="94">
        <f t="shared" si="2"/>
        <v>0</v>
      </c>
    </row>
    <row r="65" spans="1:211" x14ac:dyDescent="0.25">
      <c r="A65" s="75" t="s">
        <v>270</v>
      </c>
      <c r="B65" s="77" t="s">
        <v>229</v>
      </c>
      <c r="C65" s="77" t="s">
        <v>120</v>
      </c>
      <c r="D65" s="77" t="s">
        <v>229</v>
      </c>
      <c r="E65" s="77" t="s">
        <v>120</v>
      </c>
      <c r="F65" s="77" t="s">
        <v>229</v>
      </c>
      <c r="G65" s="77" t="s">
        <v>120</v>
      </c>
      <c r="H65" s="77" t="s">
        <v>229</v>
      </c>
      <c r="I65" s="77" t="s">
        <v>120</v>
      </c>
      <c r="J65" s="77" t="s">
        <v>229</v>
      </c>
      <c r="K65" s="77" t="s">
        <v>120</v>
      </c>
      <c r="L65" s="77" t="s">
        <v>229</v>
      </c>
      <c r="M65" s="77" t="s">
        <v>120</v>
      </c>
      <c r="N65" s="77" t="s">
        <v>229</v>
      </c>
      <c r="O65" s="77" t="s">
        <v>120</v>
      </c>
      <c r="P65" s="77" t="s">
        <v>229</v>
      </c>
      <c r="Q65" s="77" t="s">
        <v>120</v>
      </c>
      <c r="R65" s="77" t="s">
        <v>229</v>
      </c>
      <c r="S65" s="77" t="s">
        <v>120</v>
      </c>
      <c r="T65" s="77" t="s">
        <v>229</v>
      </c>
      <c r="U65" s="77" t="s">
        <v>120</v>
      </c>
      <c r="V65" s="77" t="s">
        <v>229</v>
      </c>
      <c r="W65" s="77" t="s">
        <v>120</v>
      </c>
      <c r="X65" s="77" t="s">
        <v>229</v>
      </c>
      <c r="Y65" s="77" t="s">
        <v>120</v>
      </c>
      <c r="Z65" s="77" t="s">
        <v>229</v>
      </c>
      <c r="AA65" s="77" t="s">
        <v>120</v>
      </c>
      <c r="AB65" s="77" t="s">
        <v>229</v>
      </c>
      <c r="AC65" s="77" t="s">
        <v>120</v>
      </c>
      <c r="AD65" s="77" t="s">
        <v>229</v>
      </c>
      <c r="AE65" s="77" t="s">
        <v>120</v>
      </c>
      <c r="AF65" s="77" t="s">
        <v>229</v>
      </c>
      <c r="AG65" s="77" t="s">
        <v>120</v>
      </c>
      <c r="AH65" s="77" t="s">
        <v>229</v>
      </c>
      <c r="AI65" s="77" t="s">
        <v>120</v>
      </c>
      <c r="AJ65" s="77" t="s">
        <v>229</v>
      </c>
      <c r="AK65" s="77" t="s">
        <v>120</v>
      </c>
      <c r="AL65" s="77" t="s">
        <v>229</v>
      </c>
      <c r="AM65" s="77" t="s">
        <v>120</v>
      </c>
      <c r="AN65" s="77" t="s">
        <v>229</v>
      </c>
      <c r="AO65" s="77" t="s">
        <v>120</v>
      </c>
      <c r="AP65" s="77" t="s">
        <v>229</v>
      </c>
      <c r="AQ65" s="77" t="s">
        <v>120</v>
      </c>
      <c r="AR65" s="77" t="s">
        <v>229</v>
      </c>
      <c r="AS65" s="77" t="s">
        <v>120</v>
      </c>
      <c r="AT65" s="77" t="s">
        <v>229</v>
      </c>
      <c r="AU65" s="77" t="s">
        <v>120</v>
      </c>
      <c r="AV65" s="77" t="s">
        <v>229</v>
      </c>
      <c r="AW65" s="77" t="s">
        <v>120</v>
      </c>
      <c r="AX65" s="77" t="s">
        <v>229</v>
      </c>
      <c r="AY65" s="77" t="s">
        <v>120</v>
      </c>
      <c r="AZ65" s="77" t="s">
        <v>229</v>
      </c>
      <c r="BA65" s="77" t="s">
        <v>120</v>
      </c>
      <c r="BB65" s="77" t="s">
        <v>229</v>
      </c>
      <c r="BC65" s="77" t="s">
        <v>120</v>
      </c>
      <c r="BD65" s="77" t="s">
        <v>229</v>
      </c>
      <c r="BE65" s="77" t="s">
        <v>120</v>
      </c>
      <c r="BF65" s="77" t="s">
        <v>229</v>
      </c>
      <c r="BG65" s="77" t="s">
        <v>120</v>
      </c>
      <c r="BH65" s="77" t="s">
        <v>229</v>
      </c>
      <c r="BI65" s="77" t="s">
        <v>120</v>
      </c>
      <c r="BJ65" s="77" t="s">
        <v>229</v>
      </c>
      <c r="BK65" s="77" t="s">
        <v>120</v>
      </c>
      <c r="BL65" s="77" t="s">
        <v>229</v>
      </c>
      <c r="BM65" s="77" t="s">
        <v>120</v>
      </c>
      <c r="BN65" s="77" t="s">
        <v>229</v>
      </c>
      <c r="BO65" s="77" t="s">
        <v>120</v>
      </c>
      <c r="BP65" s="77" t="s">
        <v>229</v>
      </c>
      <c r="BQ65" s="77" t="s">
        <v>120</v>
      </c>
      <c r="BR65" s="77" t="s">
        <v>229</v>
      </c>
      <c r="BS65" s="77" t="s">
        <v>120</v>
      </c>
      <c r="BT65" s="77" t="s">
        <v>229</v>
      </c>
      <c r="BU65" s="77" t="s">
        <v>120</v>
      </c>
      <c r="BV65" s="77" t="s">
        <v>229</v>
      </c>
      <c r="BW65" s="77" t="s">
        <v>120</v>
      </c>
      <c r="BX65" s="77" t="s">
        <v>229</v>
      </c>
      <c r="BY65" s="77" t="s">
        <v>120</v>
      </c>
      <c r="BZ65" s="77" t="s">
        <v>229</v>
      </c>
      <c r="CA65" s="77" t="s">
        <v>120</v>
      </c>
      <c r="CB65" s="77" t="s">
        <v>229</v>
      </c>
      <c r="CC65" s="77" t="s">
        <v>120</v>
      </c>
      <c r="CD65" s="77" t="s">
        <v>229</v>
      </c>
      <c r="CE65" s="77" t="s">
        <v>120</v>
      </c>
      <c r="CF65" s="77" t="s">
        <v>229</v>
      </c>
      <c r="CG65" s="77" t="s">
        <v>120</v>
      </c>
      <c r="CH65" s="77" t="s">
        <v>229</v>
      </c>
      <c r="CI65" s="77" t="s">
        <v>120</v>
      </c>
      <c r="CJ65" s="77" t="s">
        <v>229</v>
      </c>
      <c r="CK65" s="77" t="s">
        <v>120</v>
      </c>
      <c r="CL65" s="77" t="s">
        <v>229</v>
      </c>
      <c r="CM65" s="77" t="s">
        <v>120</v>
      </c>
      <c r="CN65" s="77" t="s">
        <v>229</v>
      </c>
      <c r="CO65" s="77" t="s">
        <v>120</v>
      </c>
      <c r="CP65" s="77" t="s">
        <v>229</v>
      </c>
      <c r="CQ65" s="77" t="s">
        <v>120</v>
      </c>
      <c r="CR65" s="77" t="s">
        <v>229</v>
      </c>
      <c r="CS65" s="77" t="s">
        <v>120</v>
      </c>
      <c r="CT65" s="77" t="s">
        <v>229</v>
      </c>
      <c r="CU65" s="77" t="s">
        <v>120</v>
      </c>
      <c r="CV65" s="77" t="s">
        <v>229</v>
      </c>
      <c r="CW65" s="77" t="s">
        <v>120</v>
      </c>
      <c r="CX65" s="77" t="s">
        <v>229</v>
      </c>
      <c r="CY65" s="77" t="s">
        <v>120</v>
      </c>
      <c r="CZ65" s="77" t="s">
        <v>229</v>
      </c>
      <c r="DA65" s="77" t="s">
        <v>120</v>
      </c>
      <c r="DB65" s="77" t="s">
        <v>229</v>
      </c>
      <c r="DC65" s="77" t="s">
        <v>120</v>
      </c>
      <c r="DD65" s="77" t="s">
        <v>229</v>
      </c>
      <c r="DE65" s="77" t="s">
        <v>120</v>
      </c>
      <c r="DF65" s="77" t="s">
        <v>229</v>
      </c>
      <c r="DG65" s="77" t="s">
        <v>120</v>
      </c>
      <c r="DH65" s="77" t="s">
        <v>229</v>
      </c>
      <c r="DI65" s="77" t="s">
        <v>120</v>
      </c>
      <c r="DJ65" s="77" t="s">
        <v>229</v>
      </c>
      <c r="DK65" s="77" t="s">
        <v>120</v>
      </c>
      <c r="DL65" s="77" t="s">
        <v>229</v>
      </c>
      <c r="DM65" s="77" t="s">
        <v>120</v>
      </c>
      <c r="DN65" s="77" t="s">
        <v>229</v>
      </c>
      <c r="DO65" s="77" t="s">
        <v>120</v>
      </c>
      <c r="DP65" s="77" t="s">
        <v>229</v>
      </c>
      <c r="DQ65" s="77" t="s">
        <v>120</v>
      </c>
      <c r="DR65" s="77" t="s">
        <v>229</v>
      </c>
      <c r="DS65" s="77" t="s">
        <v>120</v>
      </c>
      <c r="DT65" s="77" t="s">
        <v>229</v>
      </c>
      <c r="DU65" s="77" t="s">
        <v>120</v>
      </c>
      <c r="DV65" s="77" t="s">
        <v>229</v>
      </c>
      <c r="DW65" s="77" t="s">
        <v>120</v>
      </c>
      <c r="DX65" s="77" t="s">
        <v>229</v>
      </c>
      <c r="DY65" s="77" t="s">
        <v>120</v>
      </c>
      <c r="DZ65" s="77" t="s">
        <v>229</v>
      </c>
      <c r="EA65" s="77" t="s">
        <v>120</v>
      </c>
      <c r="EB65" s="77" t="s">
        <v>229</v>
      </c>
      <c r="EC65" s="77" t="s">
        <v>120</v>
      </c>
      <c r="ED65" s="77" t="s">
        <v>229</v>
      </c>
      <c r="EE65" s="77" t="s">
        <v>120</v>
      </c>
      <c r="EF65" s="77" t="s">
        <v>229</v>
      </c>
      <c r="EG65" s="77" t="s">
        <v>120</v>
      </c>
      <c r="EH65" s="77" t="s">
        <v>229</v>
      </c>
      <c r="EI65" s="77" t="s">
        <v>120</v>
      </c>
      <c r="EJ65" s="77" t="s">
        <v>229</v>
      </c>
      <c r="EK65" s="77" t="s">
        <v>120</v>
      </c>
      <c r="EL65" s="77" t="s">
        <v>229</v>
      </c>
      <c r="EM65" s="77" t="s">
        <v>120</v>
      </c>
      <c r="EN65" s="77" t="s">
        <v>229</v>
      </c>
      <c r="EO65" s="77" t="s">
        <v>120</v>
      </c>
      <c r="EP65" s="77" t="s">
        <v>229</v>
      </c>
      <c r="EQ65" s="77" t="s">
        <v>120</v>
      </c>
      <c r="ER65" s="77" t="s">
        <v>229</v>
      </c>
      <c r="ES65" s="77" t="s">
        <v>120</v>
      </c>
      <c r="ET65" s="77" t="s">
        <v>229</v>
      </c>
      <c r="EU65" s="77" t="s">
        <v>120</v>
      </c>
      <c r="EV65" s="77" t="s">
        <v>229</v>
      </c>
      <c r="EW65" s="77" t="s">
        <v>120</v>
      </c>
      <c r="EX65" s="77" t="s">
        <v>229</v>
      </c>
      <c r="EY65" s="77" t="s">
        <v>120</v>
      </c>
      <c r="EZ65" s="77" t="s">
        <v>229</v>
      </c>
      <c r="FA65" s="77" t="s">
        <v>120</v>
      </c>
      <c r="FB65" s="77" t="s">
        <v>229</v>
      </c>
      <c r="FC65" s="77" t="s">
        <v>120</v>
      </c>
      <c r="FD65" s="77" t="s">
        <v>229</v>
      </c>
      <c r="FE65" s="77" t="s">
        <v>120</v>
      </c>
      <c r="FF65" s="77" t="s">
        <v>229</v>
      </c>
      <c r="FG65" s="77" t="s">
        <v>120</v>
      </c>
      <c r="FH65" s="77" t="s">
        <v>229</v>
      </c>
      <c r="FI65" s="77" t="s">
        <v>120</v>
      </c>
      <c r="FJ65" s="77" t="s">
        <v>229</v>
      </c>
      <c r="FK65" s="77" t="s">
        <v>120</v>
      </c>
      <c r="FL65" s="77" t="s">
        <v>229</v>
      </c>
      <c r="FM65" s="77" t="s">
        <v>120</v>
      </c>
      <c r="FN65" s="77" t="s">
        <v>229</v>
      </c>
      <c r="FO65" s="77" t="s">
        <v>120</v>
      </c>
      <c r="FP65" s="77" t="s">
        <v>229</v>
      </c>
      <c r="FQ65" s="77" t="s">
        <v>120</v>
      </c>
      <c r="FR65" s="77" t="s">
        <v>229</v>
      </c>
      <c r="FS65" s="77" t="s">
        <v>120</v>
      </c>
      <c r="FT65" s="77" t="s">
        <v>229</v>
      </c>
      <c r="FU65" s="77" t="s">
        <v>120</v>
      </c>
      <c r="FV65" s="77" t="s">
        <v>229</v>
      </c>
      <c r="FW65" s="77" t="s">
        <v>120</v>
      </c>
      <c r="FX65" s="77" t="s">
        <v>229</v>
      </c>
      <c r="FY65" s="77" t="s">
        <v>120</v>
      </c>
      <c r="FZ65" s="77" t="s">
        <v>229</v>
      </c>
      <c r="GA65" s="77" t="s">
        <v>120</v>
      </c>
      <c r="GB65" s="77" t="s">
        <v>229</v>
      </c>
      <c r="GC65" s="77" t="s">
        <v>120</v>
      </c>
      <c r="GD65" s="77" t="s">
        <v>229</v>
      </c>
      <c r="GE65" s="77" t="s">
        <v>120</v>
      </c>
      <c r="GF65" s="77" t="s">
        <v>229</v>
      </c>
      <c r="GG65" s="77" t="s">
        <v>120</v>
      </c>
      <c r="GH65" s="77" t="s">
        <v>229</v>
      </c>
      <c r="GI65" s="77" t="s">
        <v>120</v>
      </c>
      <c r="GJ65" s="77" t="s">
        <v>229</v>
      </c>
      <c r="GK65" s="77" t="s">
        <v>120</v>
      </c>
      <c r="GL65" s="77" t="s">
        <v>229</v>
      </c>
      <c r="GM65" s="77" t="s">
        <v>120</v>
      </c>
      <c r="GN65" s="77" t="s">
        <v>229</v>
      </c>
      <c r="GO65" s="77" t="s">
        <v>120</v>
      </c>
      <c r="GP65" s="77" t="s">
        <v>229</v>
      </c>
      <c r="GQ65" s="77" t="s">
        <v>120</v>
      </c>
      <c r="GR65" s="77" t="s">
        <v>229</v>
      </c>
      <c r="GS65" s="77" t="s">
        <v>120</v>
      </c>
      <c r="GT65" s="77" t="s">
        <v>229</v>
      </c>
      <c r="GU65" s="77" t="s">
        <v>120</v>
      </c>
      <c r="GV65" s="77" t="s">
        <v>229</v>
      </c>
      <c r="GW65" s="77" t="s">
        <v>120</v>
      </c>
      <c r="GX65" s="77" t="s">
        <v>229</v>
      </c>
      <c r="GY65" s="77" t="s">
        <v>120</v>
      </c>
      <c r="HA65" s="70" t="str">
        <f t="shared" si="0"/>
        <v>Monaco</v>
      </c>
      <c r="HB65" s="94">
        <f t="shared" si="1"/>
        <v>0</v>
      </c>
      <c r="HC65" s="94">
        <f t="shared" si="2"/>
        <v>0</v>
      </c>
    </row>
    <row r="66" spans="1:211" x14ac:dyDescent="0.25">
      <c r="A66" s="75" t="s">
        <v>271</v>
      </c>
      <c r="B66" s="76" t="s">
        <v>229</v>
      </c>
      <c r="C66" s="76" t="s">
        <v>120</v>
      </c>
      <c r="D66" s="76" t="s">
        <v>229</v>
      </c>
      <c r="E66" s="76" t="s">
        <v>120</v>
      </c>
      <c r="F66" s="76" t="s">
        <v>229</v>
      </c>
      <c r="G66" s="76" t="s">
        <v>120</v>
      </c>
      <c r="H66" s="76" t="s">
        <v>229</v>
      </c>
      <c r="I66" s="76" t="s">
        <v>120</v>
      </c>
      <c r="J66" s="76" t="s">
        <v>229</v>
      </c>
      <c r="K66" s="76" t="s">
        <v>120</v>
      </c>
      <c r="L66" s="76" t="s">
        <v>229</v>
      </c>
      <c r="M66" s="76" t="s">
        <v>120</v>
      </c>
      <c r="N66" s="76" t="s">
        <v>229</v>
      </c>
      <c r="O66" s="76" t="s">
        <v>120</v>
      </c>
      <c r="P66" s="76" t="s">
        <v>229</v>
      </c>
      <c r="Q66" s="76" t="s">
        <v>120</v>
      </c>
      <c r="R66" s="76" t="s">
        <v>229</v>
      </c>
      <c r="S66" s="76" t="s">
        <v>120</v>
      </c>
      <c r="T66" s="76" t="s">
        <v>229</v>
      </c>
      <c r="U66" s="76" t="s">
        <v>120</v>
      </c>
      <c r="V66" s="76" t="s">
        <v>229</v>
      </c>
      <c r="W66" s="76" t="s">
        <v>120</v>
      </c>
      <c r="X66" s="76" t="s">
        <v>229</v>
      </c>
      <c r="Y66" s="76" t="s">
        <v>120</v>
      </c>
      <c r="Z66" s="76" t="s">
        <v>229</v>
      </c>
      <c r="AA66" s="76" t="s">
        <v>120</v>
      </c>
      <c r="AB66" s="76" t="s">
        <v>229</v>
      </c>
      <c r="AC66" s="76" t="s">
        <v>120</v>
      </c>
      <c r="AD66" s="76" t="s">
        <v>229</v>
      </c>
      <c r="AE66" s="76" t="s">
        <v>120</v>
      </c>
      <c r="AF66" s="76" t="s">
        <v>229</v>
      </c>
      <c r="AG66" s="76" t="s">
        <v>120</v>
      </c>
      <c r="AH66" s="76" t="s">
        <v>229</v>
      </c>
      <c r="AI66" s="76" t="s">
        <v>120</v>
      </c>
      <c r="AJ66" s="76" t="s">
        <v>229</v>
      </c>
      <c r="AK66" s="76" t="s">
        <v>120</v>
      </c>
      <c r="AL66" s="76" t="s">
        <v>229</v>
      </c>
      <c r="AM66" s="76" t="s">
        <v>120</v>
      </c>
      <c r="AN66" s="76" t="s">
        <v>229</v>
      </c>
      <c r="AO66" s="76" t="s">
        <v>120</v>
      </c>
      <c r="AP66" s="76" t="s">
        <v>229</v>
      </c>
      <c r="AQ66" s="76" t="s">
        <v>120</v>
      </c>
      <c r="AR66" s="76" t="s">
        <v>229</v>
      </c>
      <c r="AS66" s="76" t="s">
        <v>120</v>
      </c>
      <c r="AT66" s="76" t="s">
        <v>229</v>
      </c>
      <c r="AU66" s="76" t="s">
        <v>120</v>
      </c>
      <c r="AV66" s="76" t="s">
        <v>229</v>
      </c>
      <c r="AW66" s="76" t="s">
        <v>120</v>
      </c>
      <c r="AX66" s="76" t="s">
        <v>229</v>
      </c>
      <c r="AY66" s="76" t="s">
        <v>120</v>
      </c>
      <c r="AZ66" s="76" t="s">
        <v>229</v>
      </c>
      <c r="BA66" s="76" t="s">
        <v>120</v>
      </c>
      <c r="BB66" s="76" t="s">
        <v>229</v>
      </c>
      <c r="BC66" s="76" t="s">
        <v>120</v>
      </c>
      <c r="BD66" s="76" t="s">
        <v>229</v>
      </c>
      <c r="BE66" s="76" t="s">
        <v>120</v>
      </c>
      <c r="BF66" s="76" t="s">
        <v>229</v>
      </c>
      <c r="BG66" s="76" t="s">
        <v>120</v>
      </c>
      <c r="BH66" s="76" t="s">
        <v>229</v>
      </c>
      <c r="BI66" s="76" t="s">
        <v>120</v>
      </c>
      <c r="BJ66" s="76" t="s">
        <v>229</v>
      </c>
      <c r="BK66" s="76" t="s">
        <v>120</v>
      </c>
      <c r="BL66" s="76" t="s">
        <v>229</v>
      </c>
      <c r="BM66" s="76" t="s">
        <v>120</v>
      </c>
      <c r="BN66" s="76" t="s">
        <v>229</v>
      </c>
      <c r="BO66" s="76" t="s">
        <v>120</v>
      </c>
      <c r="BP66" s="76" t="s">
        <v>229</v>
      </c>
      <c r="BQ66" s="76" t="s">
        <v>120</v>
      </c>
      <c r="BR66" s="76" t="s">
        <v>229</v>
      </c>
      <c r="BS66" s="76" t="s">
        <v>120</v>
      </c>
      <c r="BT66" s="76" t="s">
        <v>229</v>
      </c>
      <c r="BU66" s="76" t="s">
        <v>120</v>
      </c>
      <c r="BV66" s="76" t="s">
        <v>229</v>
      </c>
      <c r="BW66" s="76" t="s">
        <v>120</v>
      </c>
      <c r="BX66" s="76" t="s">
        <v>229</v>
      </c>
      <c r="BY66" s="76" t="s">
        <v>120</v>
      </c>
      <c r="BZ66" s="76" t="s">
        <v>229</v>
      </c>
      <c r="CA66" s="76" t="s">
        <v>120</v>
      </c>
      <c r="CB66" s="76" t="s">
        <v>229</v>
      </c>
      <c r="CC66" s="76" t="s">
        <v>120</v>
      </c>
      <c r="CD66" s="76" t="s">
        <v>229</v>
      </c>
      <c r="CE66" s="76" t="s">
        <v>120</v>
      </c>
      <c r="CF66" s="76" t="s">
        <v>229</v>
      </c>
      <c r="CG66" s="76" t="s">
        <v>120</v>
      </c>
      <c r="CH66" s="76" t="s">
        <v>229</v>
      </c>
      <c r="CI66" s="76" t="s">
        <v>120</v>
      </c>
      <c r="CJ66" s="76" t="s">
        <v>229</v>
      </c>
      <c r="CK66" s="76" t="s">
        <v>120</v>
      </c>
      <c r="CL66" s="76" t="s">
        <v>229</v>
      </c>
      <c r="CM66" s="76" t="s">
        <v>120</v>
      </c>
      <c r="CN66" s="76" t="s">
        <v>229</v>
      </c>
      <c r="CO66" s="76" t="s">
        <v>120</v>
      </c>
      <c r="CP66" s="76" t="s">
        <v>229</v>
      </c>
      <c r="CQ66" s="76" t="s">
        <v>120</v>
      </c>
      <c r="CR66" s="76" t="s">
        <v>229</v>
      </c>
      <c r="CS66" s="76" t="s">
        <v>120</v>
      </c>
      <c r="CT66" s="76" t="s">
        <v>229</v>
      </c>
      <c r="CU66" s="76" t="s">
        <v>120</v>
      </c>
      <c r="CV66" s="76" t="s">
        <v>229</v>
      </c>
      <c r="CW66" s="76" t="s">
        <v>120</v>
      </c>
      <c r="CX66" s="76" t="s">
        <v>229</v>
      </c>
      <c r="CY66" s="76" t="s">
        <v>120</v>
      </c>
      <c r="CZ66" s="76" t="s">
        <v>229</v>
      </c>
      <c r="DA66" s="76" t="s">
        <v>120</v>
      </c>
      <c r="DB66" s="76" t="s">
        <v>229</v>
      </c>
      <c r="DC66" s="76" t="s">
        <v>120</v>
      </c>
      <c r="DD66" s="76" t="s">
        <v>229</v>
      </c>
      <c r="DE66" s="76" t="s">
        <v>120</v>
      </c>
      <c r="DF66" s="76" t="s">
        <v>229</v>
      </c>
      <c r="DG66" s="76" t="s">
        <v>120</v>
      </c>
      <c r="DH66" s="76" t="s">
        <v>229</v>
      </c>
      <c r="DI66" s="76" t="s">
        <v>120</v>
      </c>
      <c r="DJ66" s="76" t="s">
        <v>229</v>
      </c>
      <c r="DK66" s="76" t="s">
        <v>120</v>
      </c>
      <c r="DL66" s="76" t="s">
        <v>229</v>
      </c>
      <c r="DM66" s="76" t="s">
        <v>120</v>
      </c>
      <c r="DN66" s="76" t="s">
        <v>229</v>
      </c>
      <c r="DO66" s="76" t="s">
        <v>120</v>
      </c>
      <c r="DP66" s="76" t="s">
        <v>229</v>
      </c>
      <c r="DQ66" s="76" t="s">
        <v>120</v>
      </c>
      <c r="DR66" s="76" t="s">
        <v>229</v>
      </c>
      <c r="DS66" s="76" t="s">
        <v>120</v>
      </c>
      <c r="DT66" s="76" t="s">
        <v>229</v>
      </c>
      <c r="DU66" s="76" t="s">
        <v>120</v>
      </c>
      <c r="DV66" s="76" t="s">
        <v>229</v>
      </c>
      <c r="DW66" s="76" t="s">
        <v>120</v>
      </c>
      <c r="DX66" s="76" t="s">
        <v>229</v>
      </c>
      <c r="DY66" s="76" t="s">
        <v>120</v>
      </c>
      <c r="DZ66" s="76" t="s">
        <v>229</v>
      </c>
      <c r="EA66" s="76" t="s">
        <v>120</v>
      </c>
      <c r="EB66" s="76" t="s">
        <v>229</v>
      </c>
      <c r="EC66" s="76" t="s">
        <v>120</v>
      </c>
      <c r="ED66" s="76" t="s">
        <v>229</v>
      </c>
      <c r="EE66" s="76" t="s">
        <v>120</v>
      </c>
      <c r="EF66" s="76" t="s">
        <v>229</v>
      </c>
      <c r="EG66" s="76" t="s">
        <v>120</v>
      </c>
      <c r="EH66" s="76" t="s">
        <v>229</v>
      </c>
      <c r="EI66" s="76" t="s">
        <v>120</v>
      </c>
      <c r="EJ66" s="76" t="s">
        <v>229</v>
      </c>
      <c r="EK66" s="76" t="s">
        <v>120</v>
      </c>
      <c r="EL66" s="76" t="s">
        <v>229</v>
      </c>
      <c r="EM66" s="76" t="s">
        <v>120</v>
      </c>
      <c r="EN66" s="76" t="s">
        <v>229</v>
      </c>
      <c r="EO66" s="76" t="s">
        <v>120</v>
      </c>
      <c r="EP66" s="76" t="s">
        <v>229</v>
      </c>
      <c r="EQ66" s="76" t="s">
        <v>120</v>
      </c>
      <c r="ER66" s="76" t="s">
        <v>229</v>
      </c>
      <c r="ES66" s="76" t="s">
        <v>120</v>
      </c>
      <c r="ET66" s="76" t="s">
        <v>229</v>
      </c>
      <c r="EU66" s="76" t="s">
        <v>120</v>
      </c>
      <c r="EV66" s="76" t="s">
        <v>229</v>
      </c>
      <c r="EW66" s="76" t="s">
        <v>120</v>
      </c>
      <c r="EX66" s="76" t="s">
        <v>229</v>
      </c>
      <c r="EY66" s="76" t="s">
        <v>120</v>
      </c>
      <c r="EZ66" s="76" t="s">
        <v>229</v>
      </c>
      <c r="FA66" s="76" t="s">
        <v>120</v>
      </c>
      <c r="FB66" s="76" t="s">
        <v>229</v>
      </c>
      <c r="FC66" s="76" t="s">
        <v>120</v>
      </c>
      <c r="FD66" s="76" t="s">
        <v>229</v>
      </c>
      <c r="FE66" s="76" t="s">
        <v>120</v>
      </c>
      <c r="FF66" s="76" t="s">
        <v>229</v>
      </c>
      <c r="FG66" s="76" t="s">
        <v>120</v>
      </c>
      <c r="FH66" s="76" t="s">
        <v>229</v>
      </c>
      <c r="FI66" s="76" t="s">
        <v>120</v>
      </c>
      <c r="FJ66" s="76" t="s">
        <v>229</v>
      </c>
      <c r="FK66" s="76" t="s">
        <v>120</v>
      </c>
      <c r="FL66" s="76" t="s">
        <v>229</v>
      </c>
      <c r="FM66" s="76" t="s">
        <v>120</v>
      </c>
      <c r="FN66" s="76" t="s">
        <v>229</v>
      </c>
      <c r="FO66" s="76" t="s">
        <v>120</v>
      </c>
      <c r="FP66" s="76" t="s">
        <v>229</v>
      </c>
      <c r="FQ66" s="76" t="s">
        <v>120</v>
      </c>
      <c r="FR66" s="76" t="s">
        <v>229</v>
      </c>
      <c r="FS66" s="76" t="s">
        <v>120</v>
      </c>
      <c r="FT66" s="76" t="s">
        <v>229</v>
      </c>
      <c r="FU66" s="76" t="s">
        <v>120</v>
      </c>
      <c r="FV66" s="76" t="s">
        <v>229</v>
      </c>
      <c r="FW66" s="76" t="s">
        <v>120</v>
      </c>
      <c r="FX66" s="76" t="s">
        <v>229</v>
      </c>
      <c r="FY66" s="76" t="s">
        <v>120</v>
      </c>
      <c r="FZ66" s="76" t="s">
        <v>229</v>
      </c>
      <c r="GA66" s="76" t="s">
        <v>120</v>
      </c>
      <c r="GB66" s="76" t="s">
        <v>229</v>
      </c>
      <c r="GC66" s="76" t="s">
        <v>120</v>
      </c>
      <c r="GD66" s="76" t="s">
        <v>229</v>
      </c>
      <c r="GE66" s="76" t="s">
        <v>120</v>
      </c>
      <c r="GF66" s="76" t="s">
        <v>229</v>
      </c>
      <c r="GG66" s="76" t="s">
        <v>120</v>
      </c>
      <c r="GH66" s="76" t="s">
        <v>229</v>
      </c>
      <c r="GI66" s="76" t="s">
        <v>120</v>
      </c>
      <c r="GJ66" s="76" t="s">
        <v>229</v>
      </c>
      <c r="GK66" s="76" t="s">
        <v>120</v>
      </c>
      <c r="GL66" s="76" t="s">
        <v>229</v>
      </c>
      <c r="GM66" s="76" t="s">
        <v>120</v>
      </c>
      <c r="GN66" s="76" t="s">
        <v>229</v>
      </c>
      <c r="GO66" s="76" t="s">
        <v>120</v>
      </c>
      <c r="GP66" s="76" t="s">
        <v>229</v>
      </c>
      <c r="GQ66" s="76" t="s">
        <v>120</v>
      </c>
      <c r="GR66" s="76" t="s">
        <v>229</v>
      </c>
      <c r="GS66" s="76" t="s">
        <v>120</v>
      </c>
      <c r="GT66" s="76" t="s">
        <v>229</v>
      </c>
      <c r="GU66" s="76" t="s">
        <v>120</v>
      </c>
      <c r="GV66" s="76" t="s">
        <v>229</v>
      </c>
      <c r="GW66" s="76" t="s">
        <v>120</v>
      </c>
      <c r="GX66" s="76" t="s">
        <v>229</v>
      </c>
      <c r="GY66" s="76" t="s">
        <v>120</v>
      </c>
      <c r="HA66" s="70" t="str">
        <f t="shared" si="0"/>
        <v>Russia</v>
      </c>
      <c r="HB66" s="94">
        <f t="shared" si="1"/>
        <v>0</v>
      </c>
      <c r="HC66" s="94">
        <f t="shared" si="2"/>
        <v>0</v>
      </c>
    </row>
    <row r="67" spans="1:211" x14ac:dyDescent="0.25">
      <c r="A67" s="75" t="s">
        <v>272</v>
      </c>
      <c r="B67" s="77" t="s">
        <v>229</v>
      </c>
      <c r="C67" s="77" t="s">
        <v>120</v>
      </c>
      <c r="D67" s="77" t="s">
        <v>229</v>
      </c>
      <c r="E67" s="77" t="s">
        <v>120</v>
      </c>
      <c r="F67" s="77" t="s">
        <v>229</v>
      </c>
      <c r="G67" s="77" t="s">
        <v>120</v>
      </c>
      <c r="H67" s="77" t="s">
        <v>229</v>
      </c>
      <c r="I67" s="77" t="s">
        <v>120</v>
      </c>
      <c r="J67" s="77" t="s">
        <v>229</v>
      </c>
      <c r="K67" s="77" t="s">
        <v>120</v>
      </c>
      <c r="L67" s="77" t="s">
        <v>229</v>
      </c>
      <c r="M67" s="77" t="s">
        <v>120</v>
      </c>
      <c r="N67" s="77" t="s">
        <v>229</v>
      </c>
      <c r="O67" s="77" t="s">
        <v>120</v>
      </c>
      <c r="P67" s="77" t="s">
        <v>229</v>
      </c>
      <c r="Q67" s="77" t="s">
        <v>120</v>
      </c>
      <c r="R67" s="77" t="s">
        <v>229</v>
      </c>
      <c r="S67" s="77" t="s">
        <v>120</v>
      </c>
      <c r="T67" s="77" t="s">
        <v>229</v>
      </c>
      <c r="U67" s="77" t="s">
        <v>120</v>
      </c>
      <c r="V67" s="77" t="s">
        <v>229</v>
      </c>
      <c r="W67" s="77" t="s">
        <v>120</v>
      </c>
      <c r="X67" s="77" t="s">
        <v>229</v>
      </c>
      <c r="Y67" s="77" t="s">
        <v>120</v>
      </c>
      <c r="Z67" s="77" t="s">
        <v>229</v>
      </c>
      <c r="AA67" s="77" t="s">
        <v>120</v>
      </c>
      <c r="AB67" s="77" t="s">
        <v>229</v>
      </c>
      <c r="AC67" s="77" t="s">
        <v>120</v>
      </c>
      <c r="AD67" s="77" t="s">
        <v>229</v>
      </c>
      <c r="AE67" s="77" t="s">
        <v>120</v>
      </c>
      <c r="AF67" s="77" t="s">
        <v>229</v>
      </c>
      <c r="AG67" s="77" t="s">
        <v>120</v>
      </c>
      <c r="AH67" s="77" t="s">
        <v>229</v>
      </c>
      <c r="AI67" s="77" t="s">
        <v>120</v>
      </c>
      <c r="AJ67" s="77" t="s">
        <v>229</v>
      </c>
      <c r="AK67" s="77" t="s">
        <v>120</v>
      </c>
      <c r="AL67" s="77" t="s">
        <v>229</v>
      </c>
      <c r="AM67" s="77" t="s">
        <v>120</v>
      </c>
      <c r="AN67" s="77" t="s">
        <v>229</v>
      </c>
      <c r="AO67" s="77" t="s">
        <v>120</v>
      </c>
      <c r="AP67" s="77" t="s">
        <v>229</v>
      </c>
      <c r="AQ67" s="77" t="s">
        <v>120</v>
      </c>
      <c r="AR67" s="77" t="s">
        <v>229</v>
      </c>
      <c r="AS67" s="77" t="s">
        <v>120</v>
      </c>
      <c r="AT67" s="77" t="s">
        <v>229</v>
      </c>
      <c r="AU67" s="77" t="s">
        <v>120</v>
      </c>
      <c r="AV67" s="77" t="s">
        <v>229</v>
      </c>
      <c r="AW67" s="77" t="s">
        <v>120</v>
      </c>
      <c r="AX67" s="77" t="s">
        <v>229</v>
      </c>
      <c r="AY67" s="77" t="s">
        <v>120</v>
      </c>
      <c r="AZ67" s="77" t="s">
        <v>229</v>
      </c>
      <c r="BA67" s="77" t="s">
        <v>120</v>
      </c>
      <c r="BB67" s="77" t="s">
        <v>229</v>
      </c>
      <c r="BC67" s="77" t="s">
        <v>120</v>
      </c>
      <c r="BD67" s="77" t="s">
        <v>229</v>
      </c>
      <c r="BE67" s="77" t="s">
        <v>120</v>
      </c>
      <c r="BF67" s="77" t="s">
        <v>229</v>
      </c>
      <c r="BG67" s="77" t="s">
        <v>120</v>
      </c>
      <c r="BH67" s="77" t="s">
        <v>229</v>
      </c>
      <c r="BI67" s="77" t="s">
        <v>120</v>
      </c>
      <c r="BJ67" s="77" t="s">
        <v>229</v>
      </c>
      <c r="BK67" s="77" t="s">
        <v>120</v>
      </c>
      <c r="BL67" s="77" t="s">
        <v>229</v>
      </c>
      <c r="BM67" s="77" t="s">
        <v>120</v>
      </c>
      <c r="BN67" s="77" t="s">
        <v>229</v>
      </c>
      <c r="BO67" s="77" t="s">
        <v>120</v>
      </c>
      <c r="BP67" s="77" t="s">
        <v>229</v>
      </c>
      <c r="BQ67" s="77" t="s">
        <v>120</v>
      </c>
      <c r="BR67" s="77" t="s">
        <v>229</v>
      </c>
      <c r="BS67" s="77" t="s">
        <v>120</v>
      </c>
      <c r="BT67" s="77" t="s">
        <v>229</v>
      </c>
      <c r="BU67" s="77" t="s">
        <v>120</v>
      </c>
      <c r="BV67" s="77" t="s">
        <v>229</v>
      </c>
      <c r="BW67" s="77" t="s">
        <v>120</v>
      </c>
      <c r="BX67" s="77" t="s">
        <v>229</v>
      </c>
      <c r="BY67" s="77" t="s">
        <v>120</v>
      </c>
      <c r="BZ67" s="77" t="s">
        <v>229</v>
      </c>
      <c r="CA67" s="77" t="s">
        <v>120</v>
      </c>
      <c r="CB67" s="77" t="s">
        <v>229</v>
      </c>
      <c r="CC67" s="77" t="s">
        <v>120</v>
      </c>
      <c r="CD67" s="77" t="s">
        <v>229</v>
      </c>
      <c r="CE67" s="77" t="s">
        <v>120</v>
      </c>
      <c r="CF67" s="77" t="s">
        <v>229</v>
      </c>
      <c r="CG67" s="77" t="s">
        <v>120</v>
      </c>
      <c r="CH67" s="77" t="s">
        <v>229</v>
      </c>
      <c r="CI67" s="77" t="s">
        <v>120</v>
      </c>
      <c r="CJ67" s="77" t="s">
        <v>229</v>
      </c>
      <c r="CK67" s="77" t="s">
        <v>120</v>
      </c>
      <c r="CL67" s="77" t="s">
        <v>229</v>
      </c>
      <c r="CM67" s="77" t="s">
        <v>120</v>
      </c>
      <c r="CN67" s="77" t="s">
        <v>229</v>
      </c>
      <c r="CO67" s="77" t="s">
        <v>120</v>
      </c>
      <c r="CP67" s="77" t="s">
        <v>229</v>
      </c>
      <c r="CQ67" s="77" t="s">
        <v>120</v>
      </c>
      <c r="CR67" s="77" t="s">
        <v>229</v>
      </c>
      <c r="CS67" s="77" t="s">
        <v>120</v>
      </c>
      <c r="CT67" s="77" t="s">
        <v>229</v>
      </c>
      <c r="CU67" s="77" t="s">
        <v>120</v>
      </c>
      <c r="CV67" s="77" t="s">
        <v>229</v>
      </c>
      <c r="CW67" s="77" t="s">
        <v>120</v>
      </c>
      <c r="CX67" s="77" t="s">
        <v>229</v>
      </c>
      <c r="CY67" s="77" t="s">
        <v>120</v>
      </c>
      <c r="CZ67" s="77" t="s">
        <v>229</v>
      </c>
      <c r="DA67" s="77" t="s">
        <v>120</v>
      </c>
      <c r="DB67" s="77" t="s">
        <v>229</v>
      </c>
      <c r="DC67" s="77" t="s">
        <v>120</v>
      </c>
      <c r="DD67" s="77" t="s">
        <v>229</v>
      </c>
      <c r="DE67" s="77" t="s">
        <v>120</v>
      </c>
      <c r="DF67" s="77" t="s">
        <v>229</v>
      </c>
      <c r="DG67" s="77" t="s">
        <v>120</v>
      </c>
      <c r="DH67" s="77" t="s">
        <v>229</v>
      </c>
      <c r="DI67" s="77" t="s">
        <v>120</v>
      </c>
      <c r="DJ67" s="77" t="s">
        <v>229</v>
      </c>
      <c r="DK67" s="77" t="s">
        <v>120</v>
      </c>
      <c r="DL67" s="77" t="s">
        <v>229</v>
      </c>
      <c r="DM67" s="77" t="s">
        <v>120</v>
      </c>
      <c r="DN67" s="77" t="s">
        <v>229</v>
      </c>
      <c r="DO67" s="77" t="s">
        <v>120</v>
      </c>
      <c r="DP67" s="77" t="s">
        <v>229</v>
      </c>
      <c r="DQ67" s="77" t="s">
        <v>120</v>
      </c>
      <c r="DR67" s="77" t="s">
        <v>229</v>
      </c>
      <c r="DS67" s="77" t="s">
        <v>120</v>
      </c>
      <c r="DT67" s="77" t="s">
        <v>229</v>
      </c>
      <c r="DU67" s="77" t="s">
        <v>120</v>
      </c>
      <c r="DV67" s="77" t="s">
        <v>229</v>
      </c>
      <c r="DW67" s="77" t="s">
        <v>120</v>
      </c>
      <c r="DX67" s="77" t="s">
        <v>229</v>
      </c>
      <c r="DY67" s="77" t="s">
        <v>120</v>
      </c>
      <c r="DZ67" s="77" t="s">
        <v>229</v>
      </c>
      <c r="EA67" s="77" t="s">
        <v>120</v>
      </c>
      <c r="EB67" s="77" t="s">
        <v>229</v>
      </c>
      <c r="EC67" s="77" t="s">
        <v>120</v>
      </c>
      <c r="ED67" s="77" t="s">
        <v>229</v>
      </c>
      <c r="EE67" s="77" t="s">
        <v>120</v>
      </c>
      <c r="EF67" s="77" t="s">
        <v>229</v>
      </c>
      <c r="EG67" s="77" t="s">
        <v>120</v>
      </c>
      <c r="EH67" s="77" t="s">
        <v>229</v>
      </c>
      <c r="EI67" s="77" t="s">
        <v>120</v>
      </c>
      <c r="EJ67" s="77" t="s">
        <v>229</v>
      </c>
      <c r="EK67" s="77" t="s">
        <v>120</v>
      </c>
      <c r="EL67" s="77" t="s">
        <v>229</v>
      </c>
      <c r="EM67" s="77" t="s">
        <v>120</v>
      </c>
      <c r="EN67" s="77" t="s">
        <v>229</v>
      </c>
      <c r="EO67" s="77" t="s">
        <v>120</v>
      </c>
      <c r="EP67" s="77" t="s">
        <v>229</v>
      </c>
      <c r="EQ67" s="77" t="s">
        <v>120</v>
      </c>
      <c r="ER67" s="77" t="s">
        <v>229</v>
      </c>
      <c r="ES67" s="77" t="s">
        <v>120</v>
      </c>
      <c r="ET67" s="77" t="s">
        <v>229</v>
      </c>
      <c r="EU67" s="77" t="s">
        <v>120</v>
      </c>
      <c r="EV67" s="77" t="s">
        <v>229</v>
      </c>
      <c r="EW67" s="77" t="s">
        <v>120</v>
      </c>
      <c r="EX67" s="77" t="s">
        <v>229</v>
      </c>
      <c r="EY67" s="77" t="s">
        <v>120</v>
      </c>
      <c r="EZ67" s="77" t="s">
        <v>229</v>
      </c>
      <c r="FA67" s="77" t="s">
        <v>120</v>
      </c>
      <c r="FB67" s="77" t="s">
        <v>229</v>
      </c>
      <c r="FC67" s="77" t="s">
        <v>120</v>
      </c>
      <c r="FD67" s="77" t="s">
        <v>229</v>
      </c>
      <c r="FE67" s="77" t="s">
        <v>120</v>
      </c>
      <c r="FF67" s="77" t="s">
        <v>229</v>
      </c>
      <c r="FG67" s="77" t="s">
        <v>120</v>
      </c>
      <c r="FH67" s="77" t="s">
        <v>229</v>
      </c>
      <c r="FI67" s="77" t="s">
        <v>120</v>
      </c>
      <c r="FJ67" s="77" t="s">
        <v>229</v>
      </c>
      <c r="FK67" s="77" t="s">
        <v>120</v>
      </c>
      <c r="FL67" s="77" t="s">
        <v>229</v>
      </c>
      <c r="FM67" s="77" t="s">
        <v>120</v>
      </c>
      <c r="FN67" s="77" t="s">
        <v>229</v>
      </c>
      <c r="FO67" s="77" t="s">
        <v>120</v>
      </c>
      <c r="FP67" s="77" t="s">
        <v>229</v>
      </c>
      <c r="FQ67" s="77" t="s">
        <v>120</v>
      </c>
      <c r="FR67" s="77" t="s">
        <v>229</v>
      </c>
      <c r="FS67" s="77" t="s">
        <v>120</v>
      </c>
      <c r="FT67" s="77" t="s">
        <v>229</v>
      </c>
      <c r="FU67" s="77" t="s">
        <v>120</v>
      </c>
      <c r="FV67" s="77" t="s">
        <v>229</v>
      </c>
      <c r="FW67" s="77" t="s">
        <v>120</v>
      </c>
      <c r="FX67" s="77" t="s">
        <v>229</v>
      </c>
      <c r="FY67" s="77" t="s">
        <v>120</v>
      </c>
      <c r="FZ67" s="77" t="s">
        <v>229</v>
      </c>
      <c r="GA67" s="77" t="s">
        <v>120</v>
      </c>
      <c r="GB67" s="77" t="s">
        <v>229</v>
      </c>
      <c r="GC67" s="77" t="s">
        <v>120</v>
      </c>
      <c r="GD67" s="77" t="s">
        <v>229</v>
      </c>
      <c r="GE67" s="77" t="s">
        <v>120</v>
      </c>
      <c r="GF67" s="77" t="s">
        <v>229</v>
      </c>
      <c r="GG67" s="77" t="s">
        <v>120</v>
      </c>
      <c r="GH67" s="77" t="s">
        <v>229</v>
      </c>
      <c r="GI67" s="77" t="s">
        <v>120</v>
      </c>
      <c r="GJ67" s="77" t="s">
        <v>229</v>
      </c>
      <c r="GK67" s="77" t="s">
        <v>120</v>
      </c>
      <c r="GL67" s="77" t="s">
        <v>229</v>
      </c>
      <c r="GM67" s="77" t="s">
        <v>120</v>
      </c>
      <c r="GN67" s="77" t="s">
        <v>229</v>
      </c>
      <c r="GO67" s="77" t="s">
        <v>120</v>
      </c>
      <c r="GP67" s="77" t="s">
        <v>229</v>
      </c>
      <c r="GQ67" s="77" t="s">
        <v>120</v>
      </c>
      <c r="GR67" s="77" t="s">
        <v>229</v>
      </c>
      <c r="GS67" s="77" t="s">
        <v>120</v>
      </c>
      <c r="GT67" s="77" t="s">
        <v>229</v>
      </c>
      <c r="GU67" s="77" t="s">
        <v>120</v>
      </c>
      <c r="GV67" s="77" t="s">
        <v>229</v>
      </c>
      <c r="GW67" s="77" t="s">
        <v>120</v>
      </c>
      <c r="GX67" s="77" t="s">
        <v>229</v>
      </c>
      <c r="GY67" s="77" t="s">
        <v>120</v>
      </c>
      <c r="HA67" s="70" t="str">
        <f t="shared" si="0"/>
        <v>San Marino</v>
      </c>
      <c r="HB67" s="94">
        <f t="shared" si="1"/>
        <v>0</v>
      </c>
      <c r="HC67" s="94">
        <f t="shared" si="2"/>
        <v>0</v>
      </c>
    </row>
    <row r="68" spans="1:211" x14ac:dyDescent="0.25">
      <c r="A68" s="75" t="s">
        <v>274</v>
      </c>
      <c r="B68" s="76">
        <v>2963251</v>
      </c>
      <c r="C68" s="76" t="s">
        <v>120</v>
      </c>
      <c r="D68" s="76">
        <v>36119</v>
      </c>
      <c r="E68" s="76" t="s">
        <v>120</v>
      </c>
      <c r="F68" s="76">
        <v>35813</v>
      </c>
      <c r="G68" s="76" t="s">
        <v>120</v>
      </c>
      <c r="H68" s="76">
        <v>36324</v>
      </c>
      <c r="I68" s="76" t="s">
        <v>120</v>
      </c>
      <c r="J68" s="76">
        <v>37373</v>
      </c>
      <c r="K68" s="76" t="s">
        <v>120</v>
      </c>
      <c r="L68" s="76">
        <v>40200</v>
      </c>
      <c r="M68" s="76" t="s">
        <v>120</v>
      </c>
      <c r="N68" s="76">
        <v>41347</v>
      </c>
      <c r="O68" s="76" t="s">
        <v>120</v>
      </c>
      <c r="P68" s="76">
        <v>42895</v>
      </c>
      <c r="Q68" s="76" t="s">
        <v>120</v>
      </c>
      <c r="R68" s="76">
        <v>41349</v>
      </c>
      <c r="S68" s="76" t="s">
        <v>120</v>
      </c>
      <c r="T68" s="76">
        <v>41931</v>
      </c>
      <c r="U68" s="76" t="s">
        <v>120</v>
      </c>
      <c r="V68" s="76">
        <v>40794</v>
      </c>
      <c r="W68" s="76" t="s">
        <v>120</v>
      </c>
      <c r="X68" s="76">
        <v>42643</v>
      </c>
      <c r="Y68" s="76" t="s">
        <v>120</v>
      </c>
      <c r="Z68" s="76">
        <v>44005</v>
      </c>
      <c r="AA68" s="76" t="s">
        <v>120</v>
      </c>
      <c r="AB68" s="76">
        <v>40379</v>
      </c>
      <c r="AC68" s="76" t="s">
        <v>120</v>
      </c>
      <c r="AD68" s="76">
        <v>39474</v>
      </c>
      <c r="AE68" s="76" t="s">
        <v>120</v>
      </c>
      <c r="AF68" s="76">
        <v>37804</v>
      </c>
      <c r="AG68" s="76" t="s">
        <v>120</v>
      </c>
      <c r="AH68" s="76">
        <v>37106</v>
      </c>
      <c r="AI68" s="76" t="s">
        <v>120</v>
      </c>
      <c r="AJ68" s="76">
        <v>36144</v>
      </c>
      <c r="AK68" s="76" t="s">
        <v>120</v>
      </c>
      <c r="AL68" s="76">
        <v>35260</v>
      </c>
      <c r="AM68" s="76" t="s">
        <v>120</v>
      </c>
      <c r="AN68" s="76">
        <v>32416</v>
      </c>
      <c r="AO68" s="76" t="s">
        <v>120</v>
      </c>
      <c r="AP68" s="76">
        <v>31219</v>
      </c>
      <c r="AQ68" s="76" t="s">
        <v>120</v>
      </c>
      <c r="AR68" s="76">
        <v>32080</v>
      </c>
      <c r="AS68" s="76" t="s">
        <v>120</v>
      </c>
      <c r="AT68" s="76">
        <v>31171</v>
      </c>
      <c r="AU68" s="76" t="s">
        <v>120</v>
      </c>
      <c r="AV68" s="76">
        <v>32686</v>
      </c>
      <c r="AW68" s="76" t="s">
        <v>120</v>
      </c>
      <c r="AX68" s="76">
        <v>34706</v>
      </c>
      <c r="AY68" s="76" t="s">
        <v>120</v>
      </c>
      <c r="AZ68" s="76">
        <v>36363</v>
      </c>
      <c r="BA68" s="76" t="s">
        <v>120</v>
      </c>
      <c r="BB68" s="76">
        <v>39307</v>
      </c>
      <c r="BC68" s="76" t="s">
        <v>120</v>
      </c>
      <c r="BD68" s="76">
        <v>38044</v>
      </c>
      <c r="BE68" s="76" t="s">
        <v>120</v>
      </c>
      <c r="BF68" s="76">
        <v>41280</v>
      </c>
      <c r="BG68" s="76" t="s">
        <v>120</v>
      </c>
      <c r="BH68" s="76">
        <v>46533</v>
      </c>
      <c r="BI68" s="76" t="s">
        <v>120</v>
      </c>
      <c r="BJ68" s="76">
        <v>53242</v>
      </c>
      <c r="BK68" s="76" t="s">
        <v>120</v>
      </c>
      <c r="BL68" s="76">
        <v>56470</v>
      </c>
      <c r="BM68" s="76" t="s">
        <v>120</v>
      </c>
      <c r="BN68" s="76">
        <v>52041</v>
      </c>
      <c r="BO68" s="76" t="s">
        <v>120</v>
      </c>
      <c r="BP68" s="76">
        <v>51514</v>
      </c>
      <c r="BQ68" s="76" t="s">
        <v>120</v>
      </c>
      <c r="BR68" s="76">
        <v>52098</v>
      </c>
      <c r="BS68" s="76" t="s">
        <v>120</v>
      </c>
      <c r="BT68" s="76">
        <v>53530</v>
      </c>
      <c r="BU68" s="76" t="s">
        <v>120</v>
      </c>
      <c r="BV68" s="76">
        <v>53099</v>
      </c>
      <c r="BW68" s="76" t="s">
        <v>120</v>
      </c>
      <c r="BX68" s="76">
        <v>51315</v>
      </c>
      <c r="BY68" s="76" t="s">
        <v>120</v>
      </c>
      <c r="BZ68" s="76">
        <v>48999</v>
      </c>
      <c r="CA68" s="76" t="s">
        <v>120</v>
      </c>
      <c r="CB68" s="76">
        <v>46866</v>
      </c>
      <c r="CC68" s="76" t="s">
        <v>120</v>
      </c>
      <c r="CD68" s="76">
        <v>46886</v>
      </c>
      <c r="CE68" s="76" t="s">
        <v>120</v>
      </c>
      <c r="CF68" s="76">
        <v>44805</v>
      </c>
      <c r="CG68" s="76" t="s">
        <v>120</v>
      </c>
      <c r="CH68" s="76">
        <v>41419</v>
      </c>
      <c r="CI68" s="76" t="s">
        <v>120</v>
      </c>
      <c r="CJ68" s="76">
        <v>39055</v>
      </c>
      <c r="CK68" s="76" t="s">
        <v>120</v>
      </c>
      <c r="CL68" s="76">
        <v>37419</v>
      </c>
      <c r="CM68" s="76" t="s">
        <v>120</v>
      </c>
      <c r="CN68" s="76">
        <v>37398</v>
      </c>
      <c r="CO68" s="76" t="s">
        <v>120</v>
      </c>
      <c r="CP68" s="76">
        <v>36153</v>
      </c>
      <c r="CQ68" s="76" t="s">
        <v>120</v>
      </c>
      <c r="CR68" s="76">
        <v>33459</v>
      </c>
      <c r="CS68" s="76" t="s">
        <v>120</v>
      </c>
      <c r="CT68" s="76">
        <v>33407</v>
      </c>
      <c r="CU68" s="76" t="s">
        <v>120</v>
      </c>
      <c r="CV68" s="76">
        <v>32977</v>
      </c>
      <c r="CW68" s="76" t="s">
        <v>120</v>
      </c>
      <c r="CX68" s="76">
        <v>32929</v>
      </c>
      <c r="CY68" s="76" t="s">
        <v>120</v>
      </c>
      <c r="CZ68" s="76">
        <v>32162</v>
      </c>
      <c r="DA68" s="76" t="s">
        <v>120</v>
      </c>
      <c r="DB68" s="76">
        <v>30506</v>
      </c>
      <c r="DC68" s="76" t="s">
        <v>120</v>
      </c>
      <c r="DD68" s="76">
        <v>32127</v>
      </c>
      <c r="DE68" s="76" t="s">
        <v>120</v>
      </c>
      <c r="DF68" s="76">
        <v>30611</v>
      </c>
      <c r="DG68" s="76" t="s">
        <v>120</v>
      </c>
      <c r="DH68" s="76">
        <v>34103</v>
      </c>
      <c r="DI68" s="76" t="s">
        <v>120</v>
      </c>
      <c r="DJ68" s="76">
        <v>34873</v>
      </c>
      <c r="DK68" s="76" t="s">
        <v>120</v>
      </c>
      <c r="DL68" s="76">
        <v>37049</v>
      </c>
      <c r="DM68" s="76" t="s">
        <v>120</v>
      </c>
      <c r="DN68" s="76">
        <v>38983</v>
      </c>
      <c r="DO68" s="76" t="s">
        <v>120</v>
      </c>
      <c r="DP68" s="76">
        <v>39435</v>
      </c>
      <c r="DQ68" s="76" t="s">
        <v>120</v>
      </c>
      <c r="DR68" s="76">
        <v>43272</v>
      </c>
      <c r="DS68" s="76" t="s">
        <v>120</v>
      </c>
      <c r="DT68" s="76">
        <v>44377</v>
      </c>
      <c r="DU68" s="76" t="s">
        <v>120</v>
      </c>
      <c r="DV68" s="76">
        <v>41499</v>
      </c>
      <c r="DW68" s="76" t="s">
        <v>120</v>
      </c>
      <c r="DX68" s="76">
        <v>40469</v>
      </c>
      <c r="DY68" s="76" t="s">
        <v>120</v>
      </c>
      <c r="DZ68" s="76">
        <v>37590</v>
      </c>
      <c r="EA68" s="76" t="s">
        <v>120</v>
      </c>
      <c r="EB68" s="76">
        <v>35414</v>
      </c>
      <c r="EC68" s="76" t="s">
        <v>120</v>
      </c>
      <c r="ED68" s="76">
        <v>32841</v>
      </c>
      <c r="EE68" s="76" t="s">
        <v>120</v>
      </c>
      <c r="EF68" s="76">
        <v>30605</v>
      </c>
      <c r="EG68" s="76" t="s">
        <v>120</v>
      </c>
      <c r="EH68" s="76">
        <v>26302</v>
      </c>
      <c r="EI68" s="76" t="s">
        <v>120</v>
      </c>
      <c r="EJ68" s="76">
        <v>27628</v>
      </c>
      <c r="EK68" s="76" t="s">
        <v>120</v>
      </c>
      <c r="EL68" s="76">
        <v>25354</v>
      </c>
      <c r="EM68" s="76" t="s">
        <v>120</v>
      </c>
      <c r="EN68" s="76">
        <v>22616</v>
      </c>
      <c r="EO68" s="76" t="s">
        <v>120</v>
      </c>
      <c r="EP68" s="76">
        <v>19450</v>
      </c>
      <c r="EQ68" s="76" t="s">
        <v>120</v>
      </c>
      <c r="ER68" s="76">
        <v>17404</v>
      </c>
      <c r="ES68" s="76" t="s">
        <v>120</v>
      </c>
      <c r="ET68" s="76">
        <v>17680</v>
      </c>
      <c r="EU68" s="76" t="s">
        <v>120</v>
      </c>
      <c r="EV68" s="76">
        <v>14949</v>
      </c>
      <c r="EW68" s="76" t="s">
        <v>120</v>
      </c>
      <c r="EX68" s="76">
        <v>8950</v>
      </c>
      <c r="EY68" s="76" t="s">
        <v>120</v>
      </c>
      <c r="EZ68" s="76">
        <v>6293</v>
      </c>
      <c r="FA68" s="76" t="s">
        <v>120</v>
      </c>
      <c r="FB68" s="76">
        <v>6415</v>
      </c>
      <c r="FC68" s="76" t="s">
        <v>120</v>
      </c>
      <c r="FD68" s="76">
        <v>10458</v>
      </c>
      <c r="FE68" s="76" t="s">
        <v>120</v>
      </c>
      <c r="FF68" s="76">
        <v>13552</v>
      </c>
      <c r="FG68" s="76" t="s">
        <v>120</v>
      </c>
      <c r="FH68" s="76">
        <v>15410</v>
      </c>
      <c r="FI68" s="76" t="s">
        <v>120</v>
      </c>
      <c r="FJ68" s="76">
        <v>13021</v>
      </c>
      <c r="FK68" s="76" t="s">
        <v>120</v>
      </c>
      <c r="FL68" s="76">
        <v>12393</v>
      </c>
      <c r="FM68" s="76" t="s">
        <v>120</v>
      </c>
      <c r="FN68" s="76">
        <v>11234</v>
      </c>
      <c r="FO68" s="76" t="s">
        <v>120</v>
      </c>
      <c r="FP68" s="76">
        <v>9470</v>
      </c>
      <c r="FQ68" s="76" t="s">
        <v>120</v>
      </c>
      <c r="FR68" s="76" t="s">
        <v>229</v>
      </c>
      <c r="FS68" s="76" t="s">
        <v>120</v>
      </c>
      <c r="FT68" s="76" t="s">
        <v>229</v>
      </c>
      <c r="FU68" s="76" t="s">
        <v>120</v>
      </c>
      <c r="FV68" s="76" t="s">
        <v>229</v>
      </c>
      <c r="FW68" s="76" t="s">
        <v>120</v>
      </c>
      <c r="FX68" s="76" t="s">
        <v>229</v>
      </c>
      <c r="FY68" s="76" t="s">
        <v>120</v>
      </c>
      <c r="FZ68" s="76" t="s">
        <v>229</v>
      </c>
      <c r="GA68" s="76" t="s">
        <v>120</v>
      </c>
      <c r="GB68" s="76" t="s">
        <v>229</v>
      </c>
      <c r="GC68" s="76" t="s">
        <v>120</v>
      </c>
      <c r="GD68" s="76" t="s">
        <v>229</v>
      </c>
      <c r="GE68" s="76" t="s">
        <v>120</v>
      </c>
      <c r="GF68" s="76" t="s">
        <v>229</v>
      </c>
      <c r="GG68" s="76" t="s">
        <v>120</v>
      </c>
      <c r="GH68" s="76" t="s">
        <v>229</v>
      </c>
      <c r="GI68" s="76" t="s">
        <v>120</v>
      </c>
      <c r="GJ68" s="76" t="s">
        <v>229</v>
      </c>
      <c r="GK68" s="76" t="s">
        <v>120</v>
      </c>
      <c r="GL68" s="76" t="s">
        <v>229</v>
      </c>
      <c r="GM68" s="76" t="s">
        <v>120</v>
      </c>
      <c r="GN68" s="76" t="s">
        <v>229</v>
      </c>
      <c r="GO68" s="76" t="s">
        <v>120</v>
      </c>
      <c r="GP68" s="76" t="s">
        <v>229</v>
      </c>
      <c r="GQ68" s="76" t="s">
        <v>120</v>
      </c>
      <c r="GR68" s="76" t="s">
        <v>229</v>
      </c>
      <c r="GS68" s="76" t="s">
        <v>120</v>
      </c>
      <c r="GT68" s="76" t="s">
        <v>229</v>
      </c>
      <c r="GU68" s="76" t="s">
        <v>120</v>
      </c>
      <c r="GV68" s="76">
        <v>30910</v>
      </c>
      <c r="GW68" s="76" t="s">
        <v>120</v>
      </c>
      <c r="GX68" s="76">
        <v>0</v>
      </c>
      <c r="GY68" s="76" t="s">
        <v>120</v>
      </c>
      <c r="HA68" s="70" t="str">
        <f t="shared" si="0"/>
        <v>Armenia</v>
      </c>
      <c r="HB68" s="94">
        <f t="shared" si="1"/>
        <v>2192656</v>
      </c>
      <c r="HC68" s="94">
        <f t="shared" si="2"/>
        <v>185829</v>
      </c>
    </row>
    <row r="69" spans="1:211" x14ac:dyDescent="0.25">
      <c r="A69" s="75" t="s">
        <v>275</v>
      </c>
      <c r="B69" s="77">
        <v>10119133</v>
      </c>
      <c r="C69" s="77" t="s">
        <v>120</v>
      </c>
      <c r="D69" s="77">
        <v>126571</v>
      </c>
      <c r="E69" s="77" t="s">
        <v>120</v>
      </c>
      <c r="F69" s="77">
        <v>139936</v>
      </c>
      <c r="G69" s="77" t="s">
        <v>120</v>
      </c>
      <c r="H69" s="77">
        <v>137361</v>
      </c>
      <c r="I69" s="77" t="s">
        <v>120</v>
      </c>
      <c r="J69" s="77">
        <v>142350</v>
      </c>
      <c r="K69" s="77" t="s">
        <v>120</v>
      </c>
      <c r="L69" s="77">
        <v>157596</v>
      </c>
      <c r="M69" s="77" t="s">
        <v>120</v>
      </c>
      <c r="N69" s="77">
        <v>164275</v>
      </c>
      <c r="O69" s="77" t="s">
        <v>120</v>
      </c>
      <c r="P69" s="77">
        <v>168066</v>
      </c>
      <c r="Q69" s="77" t="s">
        <v>120</v>
      </c>
      <c r="R69" s="77">
        <v>170591</v>
      </c>
      <c r="S69" s="77" t="s">
        <v>120</v>
      </c>
      <c r="T69" s="77">
        <v>172128</v>
      </c>
      <c r="U69" s="77" t="s">
        <v>120</v>
      </c>
      <c r="V69" s="77">
        <v>173700</v>
      </c>
      <c r="W69" s="77" t="s">
        <v>120</v>
      </c>
      <c r="X69" s="77">
        <v>163159</v>
      </c>
      <c r="Y69" s="77" t="s">
        <v>120</v>
      </c>
      <c r="Z69" s="77">
        <v>149629</v>
      </c>
      <c r="AA69" s="77" t="s">
        <v>120</v>
      </c>
      <c r="AB69" s="77">
        <v>149901</v>
      </c>
      <c r="AC69" s="77" t="s">
        <v>120</v>
      </c>
      <c r="AD69" s="77">
        <v>124614</v>
      </c>
      <c r="AE69" s="77" t="s">
        <v>120</v>
      </c>
      <c r="AF69" s="77">
        <v>120883</v>
      </c>
      <c r="AG69" s="77" t="s">
        <v>120</v>
      </c>
      <c r="AH69" s="77">
        <v>120733</v>
      </c>
      <c r="AI69" s="77" t="s">
        <v>120</v>
      </c>
      <c r="AJ69" s="77">
        <v>120994</v>
      </c>
      <c r="AK69" s="77" t="s">
        <v>120</v>
      </c>
      <c r="AL69" s="77">
        <v>132127</v>
      </c>
      <c r="AM69" s="77" t="s">
        <v>120</v>
      </c>
      <c r="AN69" s="77">
        <v>126798</v>
      </c>
      <c r="AO69" s="77" t="s">
        <v>120</v>
      </c>
      <c r="AP69" s="77">
        <v>123899</v>
      </c>
      <c r="AQ69" s="77" t="s">
        <v>120</v>
      </c>
      <c r="AR69" s="77">
        <v>129003</v>
      </c>
      <c r="AS69" s="77" t="s">
        <v>120</v>
      </c>
      <c r="AT69" s="77">
        <v>133815</v>
      </c>
      <c r="AU69" s="77" t="s">
        <v>120</v>
      </c>
      <c r="AV69" s="77">
        <v>137974</v>
      </c>
      <c r="AW69" s="77" t="s">
        <v>120</v>
      </c>
      <c r="AX69" s="77">
        <v>136807</v>
      </c>
      <c r="AY69" s="77" t="s">
        <v>120</v>
      </c>
      <c r="AZ69" s="77">
        <v>152854</v>
      </c>
      <c r="BA69" s="77" t="s">
        <v>120</v>
      </c>
      <c r="BB69" s="77">
        <v>160460</v>
      </c>
      <c r="BC69" s="77" t="s">
        <v>120</v>
      </c>
      <c r="BD69" s="77">
        <v>170918</v>
      </c>
      <c r="BE69" s="77" t="s">
        <v>120</v>
      </c>
      <c r="BF69" s="77">
        <v>176246</v>
      </c>
      <c r="BG69" s="77" t="s">
        <v>120</v>
      </c>
      <c r="BH69" s="77">
        <v>178558</v>
      </c>
      <c r="BI69" s="77" t="s">
        <v>120</v>
      </c>
      <c r="BJ69" s="77">
        <v>183290</v>
      </c>
      <c r="BK69" s="77" t="s">
        <v>120</v>
      </c>
      <c r="BL69" s="77">
        <v>189148</v>
      </c>
      <c r="BM69" s="77" t="s">
        <v>120</v>
      </c>
      <c r="BN69" s="77">
        <v>187654</v>
      </c>
      <c r="BO69" s="77" t="s">
        <v>120</v>
      </c>
      <c r="BP69" s="77">
        <v>192453</v>
      </c>
      <c r="BQ69" s="77" t="s">
        <v>120</v>
      </c>
      <c r="BR69" s="77">
        <v>185620</v>
      </c>
      <c r="BS69" s="77" t="s">
        <v>120</v>
      </c>
      <c r="BT69" s="77">
        <v>184527</v>
      </c>
      <c r="BU69" s="77" t="s">
        <v>120</v>
      </c>
      <c r="BV69" s="77">
        <v>181706</v>
      </c>
      <c r="BW69" s="77" t="s">
        <v>120</v>
      </c>
      <c r="BX69" s="77">
        <v>173591</v>
      </c>
      <c r="BY69" s="77" t="s">
        <v>120</v>
      </c>
      <c r="BZ69" s="77">
        <v>166790</v>
      </c>
      <c r="CA69" s="77" t="s">
        <v>120</v>
      </c>
      <c r="CB69" s="77">
        <v>159867</v>
      </c>
      <c r="CC69" s="77" t="s">
        <v>120</v>
      </c>
      <c r="CD69" s="77">
        <v>153929</v>
      </c>
      <c r="CE69" s="77" t="s">
        <v>120</v>
      </c>
      <c r="CF69" s="77">
        <v>157777</v>
      </c>
      <c r="CG69" s="77" t="s">
        <v>120</v>
      </c>
      <c r="CH69" s="77">
        <v>147191</v>
      </c>
      <c r="CI69" s="77" t="s">
        <v>120</v>
      </c>
      <c r="CJ69" s="77">
        <v>141901</v>
      </c>
      <c r="CK69" s="77" t="s">
        <v>120</v>
      </c>
      <c r="CL69" s="77">
        <v>128128</v>
      </c>
      <c r="CM69" s="77" t="s">
        <v>120</v>
      </c>
      <c r="CN69" s="77">
        <v>129339</v>
      </c>
      <c r="CO69" s="77" t="s">
        <v>120</v>
      </c>
      <c r="CP69" s="77">
        <v>128216</v>
      </c>
      <c r="CQ69" s="77" t="s">
        <v>120</v>
      </c>
      <c r="CR69" s="77">
        <v>120817</v>
      </c>
      <c r="CS69" s="77" t="s">
        <v>120</v>
      </c>
      <c r="CT69" s="77">
        <v>118381</v>
      </c>
      <c r="CU69" s="77" t="s">
        <v>120</v>
      </c>
      <c r="CV69" s="77">
        <v>119678</v>
      </c>
      <c r="CW69" s="77" t="s">
        <v>120</v>
      </c>
      <c r="CX69" s="77">
        <v>119519</v>
      </c>
      <c r="CY69" s="77" t="s">
        <v>120</v>
      </c>
      <c r="CZ69" s="77">
        <v>132912</v>
      </c>
      <c r="DA69" s="77" t="s">
        <v>120</v>
      </c>
      <c r="DB69" s="77">
        <v>127594</v>
      </c>
      <c r="DC69" s="77" t="s">
        <v>120</v>
      </c>
      <c r="DD69" s="77">
        <v>133177</v>
      </c>
      <c r="DE69" s="77" t="s">
        <v>120</v>
      </c>
      <c r="DF69" s="77">
        <v>123398</v>
      </c>
      <c r="DG69" s="77" t="s">
        <v>120</v>
      </c>
      <c r="DH69" s="77">
        <v>126125</v>
      </c>
      <c r="DI69" s="77" t="s">
        <v>120</v>
      </c>
      <c r="DJ69" s="77">
        <v>130664</v>
      </c>
      <c r="DK69" s="77" t="s">
        <v>120</v>
      </c>
      <c r="DL69" s="77">
        <v>127434</v>
      </c>
      <c r="DM69" s="77" t="s">
        <v>120</v>
      </c>
      <c r="DN69" s="77">
        <v>129884</v>
      </c>
      <c r="DO69" s="77" t="s">
        <v>120</v>
      </c>
      <c r="DP69" s="77">
        <v>126691</v>
      </c>
      <c r="DQ69" s="77" t="s">
        <v>120</v>
      </c>
      <c r="DR69" s="77">
        <v>124216</v>
      </c>
      <c r="DS69" s="77" t="s">
        <v>120</v>
      </c>
      <c r="DT69" s="77">
        <v>130603</v>
      </c>
      <c r="DU69" s="77" t="s">
        <v>120</v>
      </c>
      <c r="DV69" s="77">
        <v>119346</v>
      </c>
      <c r="DW69" s="77" t="s">
        <v>120</v>
      </c>
      <c r="DX69" s="77">
        <v>112490</v>
      </c>
      <c r="DY69" s="77" t="s">
        <v>120</v>
      </c>
      <c r="DZ69" s="77">
        <v>96793</v>
      </c>
      <c r="EA69" s="77" t="s">
        <v>120</v>
      </c>
      <c r="EB69" s="77">
        <v>90106</v>
      </c>
      <c r="EC69" s="77" t="s">
        <v>120</v>
      </c>
      <c r="ED69" s="77">
        <v>80271</v>
      </c>
      <c r="EE69" s="77" t="s">
        <v>120</v>
      </c>
      <c r="EF69" s="77">
        <v>70548</v>
      </c>
      <c r="EG69" s="77" t="s">
        <v>120</v>
      </c>
      <c r="EH69" s="77">
        <v>60070</v>
      </c>
      <c r="EI69" s="77" t="s">
        <v>120</v>
      </c>
      <c r="EJ69" s="77">
        <v>56796</v>
      </c>
      <c r="EK69" s="77" t="s">
        <v>120</v>
      </c>
      <c r="EL69" s="77">
        <v>50981</v>
      </c>
      <c r="EM69" s="77" t="s">
        <v>120</v>
      </c>
      <c r="EN69" s="77">
        <v>51805</v>
      </c>
      <c r="EO69" s="77" t="s">
        <v>120</v>
      </c>
      <c r="EP69" s="77">
        <v>42690</v>
      </c>
      <c r="EQ69" s="77" t="s">
        <v>120</v>
      </c>
      <c r="ER69" s="77">
        <v>39192</v>
      </c>
      <c r="ES69" s="77" t="s">
        <v>120</v>
      </c>
      <c r="ET69" s="77">
        <v>31348</v>
      </c>
      <c r="EU69" s="77" t="s">
        <v>120</v>
      </c>
      <c r="EV69" s="77">
        <v>26508</v>
      </c>
      <c r="EW69" s="77" t="s">
        <v>120</v>
      </c>
      <c r="EX69" s="77">
        <v>18200</v>
      </c>
      <c r="EY69" s="77" t="s">
        <v>120</v>
      </c>
      <c r="EZ69" s="77">
        <v>15254</v>
      </c>
      <c r="FA69" s="77" t="s">
        <v>120</v>
      </c>
      <c r="FB69" s="77">
        <v>12811</v>
      </c>
      <c r="FC69" s="77" t="s">
        <v>120</v>
      </c>
      <c r="FD69" s="77">
        <v>17396</v>
      </c>
      <c r="FE69" s="77" t="s">
        <v>120</v>
      </c>
      <c r="FF69" s="77">
        <v>19702</v>
      </c>
      <c r="FG69" s="77" t="s">
        <v>120</v>
      </c>
      <c r="FH69" s="77">
        <v>25336</v>
      </c>
      <c r="FI69" s="77" t="s">
        <v>120</v>
      </c>
      <c r="FJ69" s="77">
        <v>21056</v>
      </c>
      <c r="FK69" s="77" t="s">
        <v>120</v>
      </c>
      <c r="FL69" s="77">
        <v>23361</v>
      </c>
      <c r="FM69" s="77" t="s">
        <v>120</v>
      </c>
      <c r="FN69" s="77">
        <v>17083</v>
      </c>
      <c r="FO69" s="77" t="s">
        <v>120</v>
      </c>
      <c r="FP69" s="77">
        <v>16721</v>
      </c>
      <c r="FQ69" s="77" t="s">
        <v>120</v>
      </c>
      <c r="FR69" s="77">
        <v>11640</v>
      </c>
      <c r="FS69" s="77" t="s">
        <v>120</v>
      </c>
      <c r="FT69" s="77">
        <v>9366</v>
      </c>
      <c r="FU69" s="77" t="s">
        <v>120</v>
      </c>
      <c r="FV69" s="77">
        <v>6522</v>
      </c>
      <c r="FW69" s="77" t="s">
        <v>120</v>
      </c>
      <c r="FX69" s="77">
        <v>7854</v>
      </c>
      <c r="FY69" s="77" t="s">
        <v>120</v>
      </c>
      <c r="FZ69" s="77">
        <v>2784</v>
      </c>
      <c r="GA69" s="77" t="s">
        <v>120</v>
      </c>
      <c r="GB69" s="77">
        <v>7286</v>
      </c>
      <c r="GC69" s="77" t="s">
        <v>120</v>
      </c>
      <c r="GD69" s="77">
        <v>2299</v>
      </c>
      <c r="GE69" s="77" t="s">
        <v>120</v>
      </c>
      <c r="GF69" s="77">
        <v>3396</v>
      </c>
      <c r="GG69" s="77" t="s">
        <v>120</v>
      </c>
      <c r="GH69" s="77">
        <v>1116</v>
      </c>
      <c r="GI69" s="77" t="s">
        <v>120</v>
      </c>
      <c r="GJ69" s="77">
        <v>1283</v>
      </c>
      <c r="GK69" s="77" t="s">
        <v>120</v>
      </c>
      <c r="GL69" s="77">
        <v>899</v>
      </c>
      <c r="GM69" s="77" t="s">
        <v>120</v>
      </c>
      <c r="GN69" s="77">
        <v>1012</v>
      </c>
      <c r="GO69" s="77" t="s">
        <v>120</v>
      </c>
      <c r="GP69" s="77">
        <v>785</v>
      </c>
      <c r="GQ69" s="77" t="s">
        <v>120</v>
      </c>
      <c r="GR69" s="77">
        <v>707</v>
      </c>
      <c r="GS69" s="77" t="s">
        <v>120</v>
      </c>
      <c r="GT69" s="77">
        <v>360</v>
      </c>
      <c r="GU69" s="77" t="s">
        <v>120</v>
      </c>
      <c r="GV69" s="77">
        <v>1794</v>
      </c>
      <c r="GW69" s="77" t="s">
        <v>120</v>
      </c>
      <c r="GX69" s="77">
        <v>0</v>
      </c>
      <c r="GY69" s="77" t="s">
        <v>120</v>
      </c>
      <c r="HA69" s="70" t="str">
        <f t="shared" si="0"/>
        <v>Azerbaijan</v>
      </c>
      <c r="HB69" s="94">
        <f t="shared" si="1"/>
        <v>7233822</v>
      </c>
      <c r="HC69" s="94">
        <f t="shared" si="2"/>
        <v>703814</v>
      </c>
    </row>
    <row r="70" spans="1:211" x14ac:dyDescent="0.25">
      <c r="A70" s="75" t="s">
        <v>276</v>
      </c>
      <c r="B70" s="76">
        <v>3728573</v>
      </c>
      <c r="C70" s="76" t="s">
        <v>120</v>
      </c>
      <c r="D70" s="76">
        <v>46278</v>
      </c>
      <c r="E70" s="76" t="s">
        <v>120</v>
      </c>
      <c r="F70" s="76">
        <v>47921</v>
      </c>
      <c r="G70" s="76" t="s">
        <v>120</v>
      </c>
      <c r="H70" s="76">
        <v>50834</v>
      </c>
      <c r="I70" s="76" t="s">
        <v>120</v>
      </c>
      <c r="J70" s="76">
        <v>53023</v>
      </c>
      <c r="K70" s="76" t="s">
        <v>120</v>
      </c>
      <c r="L70" s="76">
        <v>56285</v>
      </c>
      <c r="M70" s="76" t="s">
        <v>120</v>
      </c>
      <c r="N70" s="76">
        <v>58790</v>
      </c>
      <c r="O70" s="76" t="s">
        <v>120</v>
      </c>
      <c r="P70" s="76">
        <v>60169</v>
      </c>
      <c r="Q70" s="76" t="s">
        <v>120</v>
      </c>
      <c r="R70" s="76">
        <v>49319</v>
      </c>
      <c r="S70" s="76" t="s">
        <v>120</v>
      </c>
      <c r="T70" s="76">
        <v>49334</v>
      </c>
      <c r="U70" s="76" t="s">
        <v>120</v>
      </c>
      <c r="V70" s="76">
        <v>50228</v>
      </c>
      <c r="W70" s="76" t="s">
        <v>120</v>
      </c>
      <c r="X70" s="76">
        <v>53194</v>
      </c>
      <c r="Y70" s="76" t="s">
        <v>120</v>
      </c>
      <c r="Z70" s="76">
        <v>53625</v>
      </c>
      <c r="AA70" s="76" t="s">
        <v>120</v>
      </c>
      <c r="AB70" s="76">
        <v>48763</v>
      </c>
      <c r="AC70" s="76" t="s">
        <v>120</v>
      </c>
      <c r="AD70" s="76">
        <v>44519</v>
      </c>
      <c r="AE70" s="76" t="s">
        <v>120</v>
      </c>
      <c r="AF70" s="76">
        <v>42596</v>
      </c>
      <c r="AG70" s="76" t="s">
        <v>120</v>
      </c>
      <c r="AH70" s="76">
        <v>41471</v>
      </c>
      <c r="AI70" s="76" t="s">
        <v>120</v>
      </c>
      <c r="AJ70" s="76">
        <v>40819</v>
      </c>
      <c r="AK70" s="76" t="s">
        <v>120</v>
      </c>
      <c r="AL70" s="76">
        <v>40273</v>
      </c>
      <c r="AM70" s="76" t="s">
        <v>120</v>
      </c>
      <c r="AN70" s="76">
        <v>40801</v>
      </c>
      <c r="AO70" s="76" t="s">
        <v>120</v>
      </c>
      <c r="AP70" s="76">
        <v>41557</v>
      </c>
      <c r="AQ70" s="76" t="s">
        <v>120</v>
      </c>
      <c r="AR70" s="76">
        <v>41952</v>
      </c>
      <c r="AS70" s="76" t="s">
        <v>120</v>
      </c>
      <c r="AT70" s="76">
        <v>41473</v>
      </c>
      <c r="AU70" s="76" t="s">
        <v>120</v>
      </c>
      <c r="AV70" s="76">
        <v>42524</v>
      </c>
      <c r="AW70" s="76" t="s">
        <v>120</v>
      </c>
      <c r="AX70" s="76">
        <v>46026</v>
      </c>
      <c r="AY70" s="76" t="s">
        <v>120</v>
      </c>
      <c r="AZ70" s="76">
        <v>44006</v>
      </c>
      <c r="BA70" s="76" t="s">
        <v>120</v>
      </c>
      <c r="BB70" s="76">
        <v>43480</v>
      </c>
      <c r="BC70" s="76" t="s">
        <v>120</v>
      </c>
      <c r="BD70" s="76">
        <v>42260</v>
      </c>
      <c r="BE70" s="76" t="s">
        <v>120</v>
      </c>
      <c r="BF70" s="76">
        <v>44096</v>
      </c>
      <c r="BG70" s="76" t="s">
        <v>120</v>
      </c>
      <c r="BH70" s="76">
        <v>51024</v>
      </c>
      <c r="BI70" s="76" t="s">
        <v>120</v>
      </c>
      <c r="BJ70" s="76">
        <v>56503</v>
      </c>
      <c r="BK70" s="76" t="s">
        <v>120</v>
      </c>
      <c r="BL70" s="76">
        <v>57150</v>
      </c>
      <c r="BM70" s="76" t="s">
        <v>120</v>
      </c>
      <c r="BN70" s="76">
        <v>53783</v>
      </c>
      <c r="BO70" s="76" t="s">
        <v>120</v>
      </c>
      <c r="BP70" s="76">
        <v>52787</v>
      </c>
      <c r="BQ70" s="76" t="s">
        <v>120</v>
      </c>
      <c r="BR70" s="76">
        <v>54028</v>
      </c>
      <c r="BS70" s="76" t="s">
        <v>120</v>
      </c>
      <c r="BT70" s="76">
        <v>55543</v>
      </c>
      <c r="BU70" s="76" t="s">
        <v>120</v>
      </c>
      <c r="BV70" s="76">
        <v>55813</v>
      </c>
      <c r="BW70" s="76" t="s">
        <v>120</v>
      </c>
      <c r="BX70" s="76">
        <v>53957</v>
      </c>
      <c r="BY70" s="76" t="s">
        <v>120</v>
      </c>
      <c r="BZ70" s="76">
        <v>51897</v>
      </c>
      <c r="CA70" s="76" t="s">
        <v>120</v>
      </c>
      <c r="CB70" s="76">
        <v>51199</v>
      </c>
      <c r="CC70" s="76" t="s">
        <v>120</v>
      </c>
      <c r="CD70" s="76">
        <v>50637</v>
      </c>
      <c r="CE70" s="76" t="s">
        <v>120</v>
      </c>
      <c r="CF70" s="76">
        <v>49430</v>
      </c>
      <c r="CG70" s="76" t="s">
        <v>120</v>
      </c>
      <c r="CH70" s="76">
        <v>48501</v>
      </c>
      <c r="CI70" s="76" t="s">
        <v>120</v>
      </c>
      <c r="CJ70" s="76">
        <v>48677</v>
      </c>
      <c r="CK70" s="76" t="s">
        <v>120</v>
      </c>
      <c r="CL70" s="76">
        <v>47518</v>
      </c>
      <c r="CM70" s="76" t="s">
        <v>120</v>
      </c>
      <c r="CN70" s="76">
        <v>48527</v>
      </c>
      <c r="CO70" s="76" t="s">
        <v>120</v>
      </c>
      <c r="CP70" s="76">
        <v>47485</v>
      </c>
      <c r="CQ70" s="76" t="s">
        <v>120</v>
      </c>
      <c r="CR70" s="76">
        <v>47561</v>
      </c>
      <c r="CS70" s="76" t="s">
        <v>120</v>
      </c>
      <c r="CT70" s="76">
        <v>46798</v>
      </c>
      <c r="CU70" s="76" t="s">
        <v>120</v>
      </c>
      <c r="CV70" s="76">
        <v>46097</v>
      </c>
      <c r="CW70" s="76" t="s">
        <v>120</v>
      </c>
      <c r="CX70" s="76">
        <v>46985</v>
      </c>
      <c r="CY70" s="76" t="s">
        <v>120</v>
      </c>
      <c r="CZ70" s="76">
        <v>46983</v>
      </c>
      <c r="DA70" s="76" t="s">
        <v>120</v>
      </c>
      <c r="DB70" s="76">
        <v>45640</v>
      </c>
      <c r="DC70" s="76" t="s">
        <v>120</v>
      </c>
      <c r="DD70" s="76">
        <v>45485</v>
      </c>
      <c r="DE70" s="76" t="s">
        <v>120</v>
      </c>
      <c r="DF70" s="76">
        <v>45349</v>
      </c>
      <c r="DG70" s="76" t="s">
        <v>120</v>
      </c>
      <c r="DH70" s="76">
        <v>45849</v>
      </c>
      <c r="DI70" s="76" t="s">
        <v>120</v>
      </c>
      <c r="DJ70" s="76">
        <v>47200</v>
      </c>
      <c r="DK70" s="76" t="s">
        <v>120</v>
      </c>
      <c r="DL70" s="76">
        <v>49814</v>
      </c>
      <c r="DM70" s="76" t="s">
        <v>120</v>
      </c>
      <c r="DN70" s="76">
        <v>51160</v>
      </c>
      <c r="DO70" s="76" t="s">
        <v>120</v>
      </c>
      <c r="DP70" s="76">
        <v>51659</v>
      </c>
      <c r="DQ70" s="76" t="s">
        <v>120</v>
      </c>
      <c r="DR70" s="76">
        <v>52137</v>
      </c>
      <c r="DS70" s="76" t="s">
        <v>120</v>
      </c>
      <c r="DT70" s="76">
        <v>52555</v>
      </c>
      <c r="DU70" s="76" t="s">
        <v>120</v>
      </c>
      <c r="DV70" s="76">
        <v>50788</v>
      </c>
      <c r="DW70" s="76" t="s">
        <v>120</v>
      </c>
      <c r="DX70" s="76">
        <v>47464</v>
      </c>
      <c r="DY70" s="76" t="s">
        <v>120</v>
      </c>
      <c r="DZ70" s="76">
        <v>45374</v>
      </c>
      <c r="EA70" s="76" t="s">
        <v>120</v>
      </c>
      <c r="EB70" s="76">
        <v>45067</v>
      </c>
      <c r="EC70" s="76" t="s">
        <v>120</v>
      </c>
      <c r="ED70" s="76">
        <v>43132</v>
      </c>
      <c r="EE70" s="76" t="s">
        <v>120</v>
      </c>
      <c r="EF70" s="76">
        <v>41919</v>
      </c>
      <c r="EG70" s="76" t="s">
        <v>120</v>
      </c>
      <c r="EH70" s="76">
        <v>38254</v>
      </c>
      <c r="EI70" s="76" t="s">
        <v>120</v>
      </c>
      <c r="EJ70" s="76">
        <v>38909</v>
      </c>
      <c r="EK70" s="76" t="s">
        <v>120</v>
      </c>
      <c r="EL70" s="76">
        <v>36186</v>
      </c>
      <c r="EM70" s="76" t="s">
        <v>120</v>
      </c>
      <c r="EN70" s="76">
        <v>35937</v>
      </c>
      <c r="EO70" s="76" t="s">
        <v>120</v>
      </c>
      <c r="EP70" s="76">
        <v>33770</v>
      </c>
      <c r="EQ70" s="76" t="s">
        <v>120</v>
      </c>
      <c r="ER70" s="76">
        <v>29601</v>
      </c>
      <c r="ES70" s="76" t="s">
        <v>120</v>
      </c>
      <c r="ET70" s="76">
        <v>28832</v>
      </c>
      <c r="EU70" s="76" t="s">
        <v>120</v>
      </c>
      <c r="EV70" s="76">
        <v>23538</v>
      </c>
      <c r="EW70" s="76" t="s">
        <v>120</v>
      </c>
      <c r="EX70" s="76">
        <v>18384</v>
      </c>
      <c r="EY70" s="76" t="s">
        <v>120</v>
      </c>
      <c r="EZ70" s="76">
        <v>14218</v>
      </c>
      <c r="FA70" s="76" t="s">
        <v>120</v>
      </c>
      <c r="FB70" s="76">
        <v>11695</v>
      </c>
      <c r="FC70" s="76" t="s">
        <v>120</v>
      </c>
      <c r="FD70" s="76">
        <v>17455</v>
      </c>
      <c r="FE70" s="76" t="s">
        <v>120</v>
      </c>
      <c r="FF70" s="76">
        <v>20467</v>
      </c>
      <c r="FG70" s="76" t="s">
        <v>120</v>
      </c>
      <c r="FH70" s="76">
        <v>23414</v>
      </c>
      <c r="FI70" s="76" t="s">
        <v>120</v>
      </c>
      <c r="FJ70" s="76">
        <v>20562</v>
      </c>
      <c r="FK70" s="76" t="s">
        <v>120</v>
      </c>
      <c r="FL70" s="76">
        <v>19105</v>
      </c>
      <c r="FM70" s="76" t="s">
        <v>120</v>
      </c>
      <c r="FN70" s="76">
        <v>16619</v>
      </c>
      <c r="FO70" s="76" t="s">
        <v>120</v>
      </c>
      <c r="FP70" s="76">
        <v>12913</v>
      </c>
      <c r="FQ70" s="76" t="s">
        <v>120</v>
      </c>
      <c r="FR70" s="76">
        <v>10512</v>
      </c>
      <c r="FS70" s="76" t="s">
        <v>120</v>
      </c>
      <c r="FT70" s="76">
        <v>7619</v>
      </c>
      <c r="FU70" s="76" t="s">
        <v>120</v>
      </c>
      <c r="FV70" s="76">
        <v>6090</v>
      </c>
      <c r="FW70" s="76" t="s">
        <v>120</v>
      </c>
      <c r="FX70" s="76">
        <v>5736</v>
      </c>
      <c r="FY70" s="76" t="s">
        <v>120</v>
      </c>
      <c r="FZ70" s="76">
        <v>3540</v>
      </c>
      <c r="GA70" s="76" t="s">
        <v>120</v>
      </c>
      <c r="GB70" s="76">
        <v>3977</v>
      </c>
      <c r="GC70" s="76" t="s">
        <v>120</v>
      </c>
      <c r="GD70" s="76">
        <v>2004</v>
      </c>
      <c r="GE70" s="76" t="s">
        <v>120</v>
      </c>
      <c r="GF70" s="76">
        <v>1828</v>
      </c>
      <c r="GG70" s="76" t="s">
        <v>120</v>
      </c>
      <c r="GH70" s="76">
        <v>949</v>
      </c>
      <c r="GI70" s="76" t="s">
        <v>120</v>
      </c>
      <c r="GJ70" s="76">
        <v>605</v>
      </c>
      <c r="GK70" s="76" t="s">
        <v>120</v>
      </c>
      <c r="GL70" s="76">
        <v>366</v>
      </c>
      <c r="GM70" s="76" t="s">
        <v>120</v>
      </c>
      <c r="GN70" s="76">
        <v>200</v>
      </c>
      <c r="GO70" s="76" t="s">
        <v>120</v>
      </c>
      <c r="GP70" s="76">
        <v>113</v>
      </c>
      <c r="GQ70" s="76" t="s">
        <v>120</v>
      </c>
      <c r="GR70" s="76">
        <v>42</v>
      </c>
      <c r="GS70" s="76" t="s">
        <v>120</v>
      </c>
      <c r="GT70" s="76">
        <v>36</v>
      </c>
      <c r="GU70" s="76" t="s">
        <v>120</v>
      </c>
      <c r="GV70" s="76">
        <v>6</v>
      </c>
      <c r="GW70" s="76" t="s">
        <v>120</v>
      </c>
      <c r="GX70" s="76">
        <v>0</v>
      </c>
      <c r="GY70" s="76" t="s">
        <v>120</v>
      </c>
      <c r="HA70" s="70" t="str">
        <f t="shared" si="0"/>
        <v>Georgia</v>
      </c>
      <c r="HB70" s="94">
        <f t="shared" si="1"/>
        <v>2758774</v>
      </c>
      <c r="HC70" s="94">
        <f t="shared" si="2"/>
        <v>254341</v>
      </c>
    </row>
    <row r="72" spans="1:211" x14ac:dyDescent="0.25">
      <c r="A72" s="71" t="s">
        <v>277</v>
      </c>
    </row>
    <row r="73" spans="1:211" x14ac:dyDescent="0.25">
      <c r="A73" s="71" t="s">
        <v>229</v>
      </c>
      <c r="B73" s="69" t="s">
        <v>278</v>
      </c>
    </row>
    <row r="74" spans="1:211" x14ac:dyDescent="0.25">
      <c r="A74" s="71" t="s">
        <v>279</v>
      </c>
    </row>
    <row r="75" spans="1:211" x14ac:dyDescent="0.25">
      <c r="A75" s="71" t="s">
        <v>226</v>
      </c>
      <c r="B75" s="69" t="s">
        <v>280</v>
      </c>
    </row>
    <row r="76" spans="1:211" x14ac:dyDescent="0.25">
      <c r="A76" s="71" t="s">
        <v>252</v>
      </c>
      <c r="B76" s="69" t="s">
        <v>281</v>
      </c>
    </row>
    <row r="77" spans="1:211" x14ac:dyDescent="0.25">
      <c r="A77" s="71" t="s">
        <v>227</v>
      </c>
      <c r="B77" s="69" t="s">
        <v>282</v>
      </c>
    </row>
  </sheetData>
  <mergeCells count="104">
    <mergeCell ref="B9:G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BD10:BE10"/>
    <mergeCell ref="BF10:BG10"/>
    <mergeCell ref="BH10:BI10"/>
    <mergeCell ref="BJ10:BK10"/>
    <mergeCell ref="BL10:BM10"/>
    <mergeCell ref="BN10:BO10"/>
    <mergeCell ref="AR10:AS10"/>
    <mergeCell ref="AT10:AU10"/>
    <mergeCell ref="AV10:AW10"/>
    <mergeCell ref="AX10:AY10"/>
    <mergeCell ref="AZ10:BA10"/>
    <mergeCell ref="BB10:BC10"/>
    <mergeCell ref="CB10:CC10"/>
    <mergeCell ref="CD10:CE10"/>
    <mergeCell ref="CF10:CG10"/>
    <mergeCell ref="CH10:CI10"/>
    <mergeCell ref="CJ10:CK10"/>
    <mergeCell ref="CL10:CM10"/>
    <mergeCell ref="BP10:BQ10"/>
    <mergeCell ref="BR10:BS10"/>
    <mergeCell ref="BT10:BU10"/>
    <mergeCell ref="BV10:BW10"/>
    <mergeCell ref="BX10:BY10"/>
    <mergeCell ref="BZ10:CA10"/>
    <mergeCell ref="CZ10:DA10"/>
    <mergeCell ref="DB10:DC10"/>
    <mergeCell ref="DD10:DE10"/>
    <mergeCell ref="DF10:DG10"/>
    <mergeCell ref="DH10:DI10"/>
    <mergeCell ref="DJ10:DK10"/>
    <mergeCell ref="CN10:CO10"/>
    <mergeCell ref="CP10:CQ10"/>
    <mergeCell ref="CR10:CS10"/>
    <mergeCell ref="CT10:CU10"/>
    <mergeCell ref="CV10:CW10"/>
    <mergeCell ref="CX10:CY10"/>
    <mergeCell ref="DX10:DY10"/>
    <mergeCell ref="DZ10:EA10"/>
    <mergeCell ref="EB10:EC10"/>
    <mergeCell ref="ED10:EE10"/>
    <mergeCell ref="EF10:EG10"/>
    <mergeCell ref="EH10:EI10"/>
    <mergeCell ref="DL10:DM10"/>
    <mergeCell ref="DN10:DO10"/>
    <mergeCell ref="DP10:DQ10"/>
    <mergeCell ref="DR10:DS10"/>
    <mergeCell ref="DT10:DU10"/>
    <mergeCell ref="DV10:DW10"/>
    <mergeCell ref="EV10:EW10"/>
    <mergeCell ref="EX10:EY10"/>
    <mergeCell ref="EZ10:FA10"/>
    <mergeCell ref="FB10:FC10"/>
    <mergeCell ref="FD10:FE10"/>
    <mergeCell ref="FF10:FG10"/>
    <mergeCell ref="EJ10:EK10"/>
    <mergeCell ref="EL10:EM10"/>
    <mergeCell ref="EN10:EO10"/>
    <mergeCell ref="EP10:EQ10"/>
    <mergeCell ref="ER10:ES10"/>
    <mergeCell ref="ET10:EU10"/>
    <mergeCell ref="FT10:FU10"/>
    <mergeCell ref="FV10:FW10"/>
    <mergeCell ref="FX10:FY10"/>
    <mergeCell ref="FZ10:GA10"/>
    <mergeCell ref="GB10:GC10"/>
    <mergeCell ref="GD10:GE10"/>
    <mergeCell ref="FH10:FI10"/>
    <mergeCell ref="FJ10:FK10"/>
    <mergeCell ref="FL10:FM10"/>
    <mergeCell ref="FN10:FO10"/>
    <mergeCell ref="FP10:FQ10"/>
    <mergeCell ref="FR10:FS10"/>
    <mergeCell ref="GR10:GS10"/>
    <mergeCell ref="GT10:GU10"/>
    <mergeCell ref="GV10:GW10"/>
    <mergeCell ref="GX10:GY10"/>
    <mergeCell ref="GF10:GG10"/>
    <mergeCell ref="GH10:GI10"/>
    <mergeCell ref="GJ10:GK10"/>
    <mergeCell ref="GL10:GM10"/>
    <mergeCell ref="GN10:GO10"/>
    <mergeCell ref="GP10:GQ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FCD6-EF3F-411B-927E-E6D7366E1835}">
  <dimension ref="B3:D14"/>
  <sheetViews>
    <sheetView workbookViewId="0">
      <selection activeCell="C5" sqref="C5"/>
    </sheetView>
  </sheetViews>
  <sheetFormatPr defaultRowHeight="15" x14ac:dyDescent="0.25"/>
  <sheetData>
    <row r="3" spans="2:4" x14ac:dyDescent="0.25">
      <c r="B3" s="50"/>
      <c r="C3" s="51" t="s">
        <v>107</v>
      </c>
      <c r="D3" s="52"/>
    </row>
    <row r="4" spans="2:4" x14ac:dyDescent="0.25">
      <c r="B4" s="53"/>
      <c r="C4" s="11" t="s">
        <v>106</v>
      </c>
      <c r="D4" s="4"/>
    </row>
    <row r="5" spans="2:4" x14ac:dyDescent="0.25">
      <c r="B5" s="53" t="s">
        <v>72</v>
      </c>
      <c r="C5" s="11">
        <v>16458</v>
      </c>
      <c r="D5" s="4"/>
    </row>
    <row r="6" spans="2:4" x14ac:dyDescent="0.25">
      <c r="B6" s="53" t="s">
        <v>54</v>
      </c>
      <c r="C6" s="11">
        <v>17363</v>
      </c>
      <c r="D6" s="4"/>
    </row>
    <row r="7" spans="2:4" x14ac:dyDescent="0.25">
      <c r="B7" s="53" t="s">
        <v>47</v>
      </c>
      <c r="C7" s="11">
        <v>15292</v>
      </c>
      <c r="D7" s="4"/>
    </row>
    <row r="8" spans="2:4" x14ac:dyDescent="0.25">
      <c r="B8" s="54" t="s">
        <v>63</v>
      </c>
      <c r="C8" s="12">
        <v>13201</v>
      </c>
      <c r="D8" s="4"/>
    </row>
    <row r="9" spans="2:4" x14ac:dyDescent="0.25">
      <c r="B9" s="54" t="s">
        <v>51</v>
      </c>
      <c r="C9" s="12">
        <v>20051</v>
      </c>
      <c r="D9" s="4"/>
    </row>
    <row r="10" spans="2:4" x14ac:dyDescent="0.25">
      <c r="B10" s="54" t="s">
        <v>57</v>
      </c>
      <c r="C10" s="12">
        <v>10037</v>
      </c>
      <c r="D10" s="4"/>
    </row>
    <row r="11" spans="2:4" x14ac:dyDescent="0.25">
      <c r="B11" s="54" t="s">
        <v>60</v>
      </c>
      <c r="C11" s="12">
        <v>11939</v>
      </c>
      <c r="D11" s="4"/>
    </row>
    <row r="12" spans="2:4" x14ac:dyDescent="0.25">
      <c r="B12" s="54" t="s">
        <v>69</v>
      </c>
      <c r="C12" s="12">
        <v>13558</v>
      </c>
      <c r="D12" s="4"/>
    </row>
    <row r="13" spans="2:4" x14ac:dyDescent="0.25">
      <c r="B13" s="54" t="s">
        <v>66</v>
      </c>
      <c r="C13" s="12">
        <v>17167</v>
      </c>
      <c r="D13" s="4"/>
    </row>
    <row r="14" spans="2:4" x14ac:dyDescent="0.25">
      <c r="B14" s="55" t="s">
        <v>248</v>
      </c>
      <c r="C14" s="3">
        <v>16044</v>
      </c>
      <c r="D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279B-FF8F-4702-967F-EA4C6CB99D58}">
  <dimension ref="A1:W37"/>
  <sheetViews>
    <sheetView topLeftCell="B1" workbookViewId="0">
      <selection activeCell="H30" sqref="H30"/>
    </sheetView>
  </sheetViews>
  <sheetFormatPr defaultRowHeight="15" x14ac:dyDescent="0.25"/>
  <cols>
    <col min="2" max="2" width="40.28515625" customWidth="1"/>
    <col min="3" max="3" width="12.140625" bestFit="1" customWidth="1"/>
    <col min="4" max="5" width="10.5703125" bestFit="1" customWidth="1"/>
    <col min="15" max="15" width="13.140625" customWidth="1"/>
    <col min="16" max="16" width="11.28515625" customWidth="1"/>
  </cols>
  <sheetData>
    <row r="1" spans="1:23" x14ac:dyDescent="0.25">
      <c r="A1" s="1"/>
      <c r="C1" s="26" t="s">
        <v>391</v>
      </c>
      <c r="D1" s="26"/>
    </row>
    <row r="2" spans="1:23" x14ac:dyDescent="0.25">
      <c r="B2" t="s">
        <v>18</v>
      </c>
      <c r="N2" s="17" t="s">
        <v>17</v>
      </c>
      <c r="O2" s="17"/>
      <c r="P2" s="17"/>
    </row>
    <row r="3" spans="1:23" x14ac:dyDescent="0.25">
      <c r="B3" t="s">
        <v>19</v>
      </c>
      <c r="C3" t="s">
        <v>24</v>
      </c>
      <c r="G3">
        <v>2.4119000000000002</v>
      </c>
      <c r="H3">
        <v>-4.4999999999999997E-3</v>
      </c>
    </row>
    <row r="4" spans="1:23" x14ac:dyDescent="0.25">
      <c r="B4" t="s">
        <v>20</v>
      </c>
      <c r="C4" t="s">
        <v>25</v>
      </c>
      <c r="G4">
        <v>1.1825000000000001</v>
      </c>
      <c r="H4">
        <v>0.4128</v>
      </c>
      <c r="N4" s="2" t="s">
        <v>14</v>
      </c>
      <c r="O4" s="3" t="s">
        <v>0</v>
      </c>
      <c r="P4" s="3" t="s">
        <v>1</v>
      </c>
      <c r="Q4" s="3" t="s">
        <v>2</v>
      </c>
      <c r="R4" s="3" t="s">
        <v>3</v>
      </c>
      <c r="S4" s="3" t="s">
        <v>4</v>
      </c>
      <c r="T4" s="3" t="s">
        <v>5</v>
      </c>
      <c r="U4" s="3" t="s">
        <v>6</v>
      </c>
    </row>
    <row r="5" spans="1:23" x14ac:dyDescent="0.25">
      <c r="B5" t="s">
        <v>21</v>
      </c>
      <c r="C5" t="s">
        <v>26</v>
      </c>
      <c r="G5">
        <v>4.0353000000000003</v>
      </c>
      <c r="H5">
        <v>-0.54169999999999996</v>
      </c>
      <c r="N5" s="4"/>
      <c r="O5" s="24">
        <v>1.4159999999999999</v>
      </c>
      <c r="P5" s="25">
        <v>1.78</v>
      </c>
      <c r="Q5" s="24">
        <v>2.3199999999999998</v>
      </c>
      <c r="R5" s="24">
        <v>2.86</v>
      </c>
      <c r="S5" s="24">
        <v>3.59</v>
      </c>
      <c r="T5" s="24">
        <v>4.5979999999999999</v>
      </c>
      <c r="U5" s="24">
        <v>5.4770000000000003</v>
      </c>
    </row>
    <row r="6" spans="1:23" x14ac:dyDescent="0.25">
      <c r="N6" s="4"/>
      <c r="O6" s="5"/>
      <c r="P6" s="5"/>
      <c r="Q6" s="5"/>
      <c r="R6" s="5"/>
      <c r="S6" s="5"/>
      <c r="T6" s="5"/>
      <c r="U6" s="5"/>
    </row>
    <row r="7" spans="1:23" x14ac:dyDescent="0.25">
      <c r="N7" s="4"/>
      <c r="O7" s="5"/>
      <c r="P7" s="5"/>
      <c r="Q7" s="5"/>
      <c r="R7" s="5"/>
      <c r="S7" s="5"/>
      <c r="T7" s="5"/>
      <c r="U7" s="5"/>
    </row>
    <row r="8" spans="1:23" x14ac:dyDescent="0.25">
      <c r="N8" s="4"/>
      <c r="O8" s="5"/>
      <c r="P8" s="5"/>
      <c r="Q8" s="5"/>
      <c r="R8" s="5"/>
      <c r="S8" s="5"/>
      <c r="T8" s="5"/>
      <c r="U8" s="5"/>
    </row>
    <row r="9" spans="1:23" x14ac:dyDescent="0.25">
      <c r="B9" t="s">
        <v>29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t="s">
        <v>13</v>
      </c>
      <c r="M9" s="12"/>
      <c r="N9" s="12"/>
      <c r="O9" s="13"/>
      <c r="P9" s="13"/>
      <c r="Q9" s="13"/>
      <c r="R9" s="13"/>
      <c r="S9" s="13"/>
      <c r="T9" s="13"/>
      <c r="U9" s="13"/>
      <c r="V9" s="12"/>
      <c r="W9" s="12"/>
    </row>
    <row r="10" spans="1:23" x14ac:dyDescent="0.25">
      <c r="B10" t="s">
        <v>14</v>
      </c>
      <c r="C10" s="20">
        <f>O5</f>
        <v>1.4159999999999999</v>
      </c>
      <c r="D10" s="20">
        <f>AVERAGE(P5:Q5)</f>
        <v>2.0499999999999998</v>
      </c>
      <c r="E10" s="20">
        <f>AVERAGE(Q5:R5)</f>
        <v>2.59</v>
      </c>
      <c r="F10" s="20">
        <f>AVERAGE(R5:S5)</f>
        <v>3.2249999999999996</v>
      </c>
      <c r="G10" s="20">
        <f>AVERAGE(S5:T5)</f>
        <v>4.0939999999999994</v>
      </c>
      <c r="H10" s="20">
        <f>AVERAGE(T5:U5)</f>
        <v>5.0374999999999996</v>
      </c>
      <c r="I10" s="20">
        <f>U5</f>
        <v>5.4770000000000003</v>
      </c>
      <c r="M10" s="12"/>
      <c r="N10" s="12" t="s">
        <v>27</v>
      </c>
      <c r="O10" s="12"/>
      <c r="P10" s="26">
        <v>8978799</v>
      </c>
      <c r="Q10" s="12"/>
      <c r="R10" s="12"/>
      <c r="S10" s="12"/>
      <c r="T10" s="12"/>
      <c r="U10" s="12"/>
      <c r="V10" s="12"/>
      <c r="W10" s="12"/>
    </row>
    <row r="11" spans="1:23" x14ac:dyDescent="0.25">
      <c r="B11" t="s">
        <v>30</v>
      </c>
      <c r="C11" s="61">
        <f>IF(($G$3*LOG(C10)+$H$3)&lt;1,1,($G$3*LOG(C10)+$H$3))</f>
        <v>1</v>
      </c>
      <c r="D11" s="61">
        <f t="shared" ref="D11:I11" si="0">IF(($G$3*LOG(D10)+$H$3)&lt;1,1,($G$3*LOG(D10)+$H$3))</f>
        <v>1</v>
      </c>
      <c r="E11" s="61">
        <f t="shared" si="0"/>
        <v>1</v>
      </c>
      <c r="F11" s="61">
        <f t="shared" si="0"/>
        <v>1.222022829186846</v>
      </c>
      <c r="G11" s="61">
        <f t="shared" si="0"/>
        <v>1.4719393712596536</v>
      </c>
      <c r="H11" s="61">
        <f t="shared" si="0"/>
        <v>1.6891725011618732</v>
      </c>
      <c r="I11" s="61">
        <f t="shared" si="0"/>
        <v>1.7767912368461374</v>
      </c>
      <c r="J11" s="27" t="s">
        <v>108</v>
      </c>
      <c r="K11" s="27"/>
      <c r="L11" s="27"/>
      <c r="M11" s="29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B12" t="s">
        <v>31</v>
      </c>
      <c r="C12" s="20">
        <f>(C11-1)/C11</f>
        <v>0</v>
      </c>
      <c r="D12" s="20">
        <f t="shared" ref="D12:I12" si="1">(D11-1)/D11</f>
        <v>0</v>
      </c>
      <c r="E12" s="20">
        <f t="shared" si="1"/>
        <v>0</v>
      </c>
      <c r="F12" s="20">
        <f t="shared" si="1"/>
        <v>0.18168468205670399</v>
      </c>
      <c r="G12" s="20">
        <f t="shared" si="1"/>
        <v>0.32062419178024848</v>
      </c>
      <c r="H12" s="20">
        <f>(H11-1)/H11</f>
        <v>0.40799415138941447</v>
      </c>
      <c r="I12" s="20">
        <f t="shared" si="1"/>
        <v>0.43718767896726418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B13" t="s">
        <v>32</v>
      </c>
      <c r="C13" s="21">
        <f>P10*0.1</f>
        <v>897879.9</v>
      </c>
      <c r="D13" s="21">
        <f>P10*0.15</f>
        <v>1346819.8499999999</v>
      </c>
      <c r="E13" s="21">
        <f>P10*0.25</f>
        <v>2244699.75</v>
      </c>
      <c r="F13" s="21">
        <f>P10*0.25</f>
        <v>2244699.75</v>
      </c>
      <c r="G13" s="21">
        <f>P10*0.15</f>
        <v>1346819.8499999999</v>
      </c>
      <c r="H13" s="21">
        <f>P10*0.05</f>
        <v>448939.95</v>
      </c>
      <c r="I13" s="21">
        <f>P10*0.05</f>
        <v>448939.95</v>
      </c>
      <c r="M13" s="12"/>
      <c r="N13" s="12"/>
      <c r="O13" s="14"/>
      <c r="P13" s="14"/>
      <c r="Q13" s="14"/>
      <c r="R13" s="14"/>
      <c r="S13" s="14"/>
      <c r="T13" s="14"/>
      <c r="U13" s="14"/>
      <c r="V13" s="12"/>
      <c r="W13" s="12"/>
    </row>
    <row r="14" spans="1:23" x14ac:dyDescent="0.25">
      <c r="B14" t="s">
        <v>33</v>
      </c>
      <c r="C14" s="21">
        <f>C13*0.7%</f>
        <v>6285.1592999999993</v>
      </c>
      <c r="D14" s="21">
        <f t="shared" ref="D14:I14" si="2">D13*0.7%</f>
        <v>9427.7389499999972</v>
      </c>
      <c r="E14" s="21">
        <f t="shared" si="2"/>
        <v>15712.898249999998</v>
      </c>
      <c r="F14" s="21">
        <f t="shared" si="2"/>
        <v>15712.898249999998</v>
      </c>
      <c r="G14" s="21">
        <f t="shared" si="2"/>
        <v>9427.7389499999972</v>
      </c>
      <c r="H14" s="21">
        <f t="shared" si="2"/>
        <v>3142.5796499999997</v>
      </c>
      <c r="I14" s="21">
        <f t="shared" si="2"/>
        <v>3142.5796499999997</v>
      </c>
      <c r="M14" s="12"/>
      <c r="N14" s="12"/>
      <c r="O14" s="14"/>
      <c r="P14" s="14"/>
      <c r="Q14" s="14"/>
      <c r="R14" s="14"/>
      <c r="S14" s="14"/>
      <c r="T14" s="14"/>
      <c r="U14" s="14"/>
      <c r="V14" s="12"/>
      <c r="W14" s="12"/>
    </row>
    <row r="15" spans="1:23" x14ac:dyDescent="0.25">
      <c r="B15" t="s">
        <v>34</v>
      </c>
      <c r="C15" s="21">
        <f>C14*C12</f>
        <v>0</v>
      </c>
      <c r="D15" s="21">
        <f t="shared" ref="D15:I15" si="3">D14*D12</f>
        <v>0</v>
      </c>
      <c r="E15" s="21">
        <f t="shared" si="3"/>
        <v>0</v>
      </c>
      <c r="F15" s="21">
        <f t="shared" si="3"/>
        <v>2854.7929227405903</v>
      </c>
      <c r="G15" s="21">
        <f t="shared" si="3"/>
        <v>3022.7611811589177</v>
      </c>
      <c r="H15" s="21">
        <f>H14*H12</f>
        <v>1282.1541174753929</v>
      </c>
      <c r="I15" s="21">
        <f t="shared" si="3"/>
        <v>1373.8971031532574</v>
      </c>
      <c r="M15" s="12"/>
      <c r="N15" s="12"/>
      <c r="O15" s="13"/>
      <c r="P15" s="13"/>
      <c r="Q15" s="13"/>
      <c r="R15" s="13"/>
      <c r="S15" s="13"/>
      <c r="T15" s="13"/>
      <c r="U15" s="13"/>
      <c r="V15" s="12"/>
      <c r="W15" s="12"/>
    </row>
    <row r="16" spans="1:23" x14ac:dyDescent="0.25">
      <c r="B16" t="s">
        <v>35</v>
      </c>
      <c r="C16" s="21">
        <f>SUM(C15:I15)</f>
        <v>8533.6053245281582</v>
      </c>
      <c r="D16" s="21"/>
      <c r="E16" s="21"/>
      <c r="F16" s="21"/>
      <c r="G16" s="21"/>
      <c r="H16" s="21"/>
      <c r="I16" s="21"/>
      <c r="M16" s="12"/>
      <c r="N16" s="12"/>
      <c r="O16" s="13"/>
      <c r="P16" s="13"/>
      <c r="Q16" s="13"/>
      <c r="R16" s="13"/>
      <c r="S16" s="13"/>
      <c r="T16" s="13"/>
      <c r="U16" s="13"/>
      <c r="V16" s="12"/>
      <c r="W16" s="12"/>
    </row>
    <row r="17" spans="2:23" x14ac:dyDescent="0.25">
      <c r="B17" t="s">
        <v>36</v>
      </c>
      <c r="C17" s="21">
        <f>C15*0.012</f>
        <v>0</v>
      </c>
      <c r="D17" s="21">
        <f t="shared" ref="D17:I17" si="4">D15*0.012</f>
        <v>0</v>
      </c>
      <c r="E17" s="21">
        <f t="shared" si="4"/>
        <v>0</v>
      </c>
      <c r="F17" s="21">
        <f t="shared" si="4"/>
        <v>34.257515072887081</v>
      </c>
      <c r="G17" s="21">
        <f t="shared" si="4"/>
        <v>36.27313417390701</v>
      </c>
      <c r="H17" s="21">
        <f>H15*0.012</f>
        <v>15.385849409704715</v>
      </c>
      <c r="I17" s="21">
        <f t="shared" si="4"/>
        <v>16.486765237839087</v>
      </c>
      <c r="M17" s="12"/>
      <c r="N17" s="15"/>
      <c r="O17" s="16"/>
      <c r="P17" s="13"/>
      <c r="Q17" s="13"/>
      <c r="R17" s="13"/>
      <c r="S17" s="13"/>
      <c r="T17" s="13"/>
      <c r="U17" s="13"/>
      <c r="V17" s="12"/>
      <c r="W17" s="12"/>
    </row>
    <row r="18" spans="2:23" x14ac:dyDescent="0.25">
      <c r="B18" t="s">
        <v>37</v>
      </c>
      <c r="C18" s="21">
        <f>SUM(C17:I17)</f>
        <v>102.4032638943379</v>
      </c>
      <c r="D18" s="21"/>
      <c r="E18" s="21"/>
      <c r="F18" s="21"/>
      <c r="G18" s="21"/>
      <c r="H18" s="21"/>
      <c r="I18" s="21"/>
      <c r="M18" s="12"/>
      <c r="N18" s="12"/>
      <c r="O18" s="13"/>
      <c r="P18" s="13"/>
      <c r="Q18" s="13"/>
      <c r="R18" s="13"/>
      <c r="S18" s="13"/>
      <c r="T18" s="13"/>
      <c r="U18" s="13"/>
      <c r="V18" s="12"/>
      <c r="W18" s="12"/>
    </row>
    <row r="19" spans="2:23" x14ac:dyDescent="0.25">
      <c r="C19" s="6"/>
      <c r="D19" s="6"/>
      <c r="E19" s="6"/>
      <c r="F19" s="6"/>
      <c r="G19" s="6"/>
      <c r="H19" s="6"/>
      <c r="I19" s="6"/>
      <c r="M19" s="12"/>
      <c r="N19" s="12"/>
      <c r="O19" s="13"/>
      <c r="P19" s="13"/>
      <c r="Q19" s="13"/>
      <c r="R19" s="13"/>
      <c r="S19" s="13"/>
      <c r="T19" s="13"/>
      <c r="U19" s="13"/>
      <c r="V19" s="12"/>
      <c r="W19" s="12"/>
    </row>
    <row r="20" spans="2:23" x14ac:dyDescent="0.25">
      <c r="B20" s="7" t="s">
        <v>15</v>
      </c>
      <c r="C20" s="8">
        <f>C18*10</f>
        <v>1024.032638943379</v>
      </c>
      <c r="D20" s="6" t="s">
        <v>28</v>
      </c>
      <c r="E20" s="6"/>
      <c r="F20" s="6"/>
      <c r="G20" s="6"/>
      <c r="H20" s="6"/>
      <c r="I20" s="6"/>
      <c r="Q20" s="5"/>
      <c r="R20" s="5"/>
      <c r="S20" s="5"/>
      <c r="T20" s="5"/>
      <c r="U20" s="5"/>
    </row>
    <row r="21" spans="2:23" x14ac:dyDescent="0.25">
      <c r="Q21" s="5"/>
      <c r="R21" s="5"/>
      <c r="S21" s="5"/>
      <c r="T21" s="5"/>
      <c r="U21" s="5"/>
    </row>
    <row r="22" spans="2:23" x14ac:dyDescent="0.25">
      <c r="B22" t="s">
        <v>38</v>
      </c>
      <c r="C22" s="9">
        <f>SUM(C15:I15)/SUM(C14:I14)</f>
        <v>0.1357738907990472</v>
      </c>
      <c r="Q22" s="10"/>
      <c r="R22" s="10"/>
      <c r="S22" s="10"/>
      <c r="T22" s="10"/>
      <c r="U22" s="10"/>
    </row>
    <row r="23" spans="2:23" s="11" customFormat="1" x14ac:dyDescent="0.25">
      <c r="Q23" s="18"/>
      <c r="R23" s="18"/>
      <c r="S23" s="18"/>
      <c r="T23" s="18"/>
      <c r="U23" s="18"/>
    </row>
    <row r="25" spans="2:23" x14ac:dyDescent="0.25">
      <c r="N25" t="s">
        <v>14</v>
      </c>
      <c r="O25" s="5" t="s">
        <v>22</v>
      </c>
      <c r="P25" s="5" t="s">
        <v>23</v>
      </c>
    </row>
    <row r="26" spans="2:23" x14ac:dyDescent="0.25">
      <c r="B26" s="12"/>
      <c r="C26" s="12"/>
      <c r="D26" s="12"/>
      <c r="E26" s="12"/>
      <c r="F26" s="12"/>
      <c r="N26" s="19">
        <v>2.6</v>
      </c>
      <c r="O26" s="19">
        <f>LOG(N26)</f>
        <v>0.41497334797081797</v>
      </c>
      <c r="P26" s="19">
        <v>1</v>
      </c>
    </row>
    <row r="27" spans="2:23" x14ac:dyDescent="0.25">
      <c r="B27" s="12"/>
      <c r="C27" s="12"/>
      <c r="D27" s="12"/>
      <c r="E27" s="12"/>
      <c r="F27" s="12"/>
      <c r="N27" s="19">
        <f>(3.9-2.7)/2+2.7</f>
        <v>3.3</v>
      </c>
      <c r="O27" s="19">
        <f t="shared" ref="O27:O29" si="5">LOG(N27)</f>
        <v>0.51851393987788741</v>
      </c>
      <c r="P27" s="19">
        <v>1.24</v>
      </c>
    </row>
    <row r="28" spans="2:23" x14ac:dyDescent="0.25">
      <c r="B28" s="12"/>
      <c r="C28" s="65"/>
      <c r="D28" s="66"/>
      <c r="E28" s="66"/>
      <c r="F28" s="12"/>
      <c r="N28" s="19">
        <f>(5.5-4)/2+4</f>
        <v>4.75</v>
      </c>
      <c r="O28" s="19">
        <f t="shared" si="5"/>
        <v>0.67669360962486658</v>
      </c>
      <c r="P28" s="19">
        <v>1.63</v>
      </c>
    </row>
    <row r="29" spans="2:23" x14ac:dyDescent="0.25">
      <c r="B29" s="83"/>
      <c r="C29" s="84"/>
      <c r="D29" s="67"/>
      <c r="E29" s="67"/>
      <c r="F29" s="12"/>
      <c r="N29" s="19">
        <v>5.6</v>
      </c>
      <c r="O29" s="19">
        <f t="shared" si="5"/>
        <v>0.74818802700620035</v>
      </c>
      <c r="P29" s="19">
        <v>1.8</v>
      </c>
    </row>
    <row r="30" spans="2:23" x14ac:dyDescent="0.25">
      <c r="B30" s="85"/>
      <c r="C30" s="86"/>
      <c r="D30" s="12"/>
      <c r="E30" s="67"/>
      <c r="F30" s="12"/>
      <c r="N30" s="19">
        <f>N26</f>
        <v>2.6</v>
      </c>
      <c r="O30" s="19">
        <f>LOG(N30)</f>
        <v>0.41497334797081797</v>
      </c>
      <c r="P30" s="19">
        <v>1</v>
      </c>
    </row>
    <row r="31" spans="2:23" x14ac:dyDescent="0.25">
      <c r="B31" s="85"/>
      <c r="C31" s="86"/>
      <c r="D31" s="12"/>
      <c r="E31" s="67"/>
      <c r="F31" s="12"/>
      <c r="N31" s="19">
        <f t="shared" ref="N31:N33" si="6">N27</f>
        <v>3.3</v>
      </c>
      <c r="O31" s="19">
        <f t="shared" ref="O31:O33" si="7">LOG(N31)</f>
        <v>0.51851393987788741</v>
      </c>
      <c r="P31" s="19">
        <v>0.89</v>
      </c>
    </row>
    <row r="32" spans="2:23" x14ac:dyDescent="0.25">
      <c r="B32" s="85"/>
      <c r="C32" s="86"/>
      <c r="D32" s="12"/>
      <c r="E32" s="67"/>
      <c r="F32" s="12"/>
      <c r="N32" s="19">
        <f t="shared" si="6"/>
        <v>4.75</v>
      </c>
      <c r="O32" s="19">
        <f t="shared" si="7"/>
        <v>0.67669360962486658</v>
      </c>
      <c r="P32" s="19">
        <v>1.2</v>
      </c>
    </row>
    <row r="33" spans="2:16" x14ac:dyDescent="0.25">
      <c r="B33" s="85"/>
      <c r="C33" s="86"/>
      <c r="D33" s="12"/>
      <c r="E33" s="67"/>
      <c r="F33" s="12"/>
      <c r="N33" s="19">
        <f t="shared" si="6"/>
        <v>5.6</v>
      </c>
      <c r="O33" s="19">
        <f t="shared" si="7"/>
        <v>0.74818802700620035</v>
      </c>
      <c r="P33" s="19">
        <v>1.35</v>
      </c>
    </row>
    <row r="34" spans="2:16" x14ac:dyDescent="0.25">
      <c r="B34" s="85"/>
      <c r="C34" s="86"/>
      <c r="D34" s="12"/>
      <c r="E34" s="67"/>
      <c r="F34" s="12"/>
      <c r="N34" s="19">
        <f>N26</f>
        <v>2.6</v>
      </c>
      <c r="O34" s="19">
        <f>LOG(N34)</f>
        <v>0.41497334797081797</v>
      </c>
      <c r="P34" s="19">
        <v>1</v>
      </c>
    </row>
    <row r="35" spans="2:16" x14ac:dyDescent="0.25">
      <c r="B35" s="12"/>
      <c r="C35" s="12"/>
      <c r="D35" s="12"/>
      <c r="E35" s="12"/>
      <c r="F35" s="12"/>
      <c r="N35" s="19">
        <f t="shared" ref="N35:N37" si="8">N27</f>
        <v>3.3</v>
      </c>
      <c r="O35" s="19">
        <f t="shared" ref="O35:O37" si="9">LOG(N35)</f>
        <v>0.51851393987788741</v>
      </c>
      <c r="P35" s="19">
        <v>1.74</v>
      </c>
    </row>
    <row r="36" spans="2:16" x14ac:dyDescent="0.25">
      <c r="N36" s="19">
        <f t="shared" si="8"/>
        <v>4.75</v>
      </c>
      <c r="O36" s="19">
        <f t="shared" si="9"/>
        <v>0.67669360962486658</v>
      </c>
      <c r="P36" s="19">
        <v>2.2000000000000002</v>
      </c>
    </row>
    <row r="37" spans="2:16" x14ac:dyDescent="0.25">
      <c r="N37" s="19">
        <f t="shared" si="8"/>
        <v>5.6</v>
      </c>
      <c r="O37" s="19">
        <f t="shared" si="9"/>
        <v>0.74818802700620035</v>
      </c>
      <c r="P37" s="19">
        <v>2.41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4DC4-11AE-4A5A-A0BD-066DDC3B9AE2}">
  <dimension ref="B1:AC42"/>
  <sheetViews>
    <sheetView topLeftCell="C1" zoomScale="85" zoomScaleNormal="85" workbookViewId="0">
      <selection activeCell="L35" sqref="L35"/>
    </sheetView>
  </sheetViews>
  <sheetFormatPr defaultRowHeight="15" x14ac:dyDescent="0.25"/>
  <cols>
    <col min="3" max="3" width="60.5703125" customWidth="1"/>
    <col min="4" max="4" width="26" customWidth="1"/>
    <col min="17" max="17" width="12.140625" customWidth="1"/>
  </cols>
  <sheetData>
    <row r="1" spans="2:29" x14ac:dyDescent="0.25">
      <c r="B1" s="11"/>
      <c r="C1" s="11"/>
      <c r="D1" s="58" t="s">
        <v>391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2:29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2:29" x14ac:dyDescent="0.25">
      <c r="B3" s="28" t="s">
        <v>88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2:29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2:29" x14ac:dyDescent="0.25">
      <c r="B6" s="11"/>
      <c r="C6" s="11" t="s">
        <v>78</v>
      </c>
      <c r="D6" s="11" t="s">
        <v>85</v>
      </c>
      <c r="E6" s="12">
        <v>1.64</v>
      </c>
      <c r="F6" s="12"/>
      <c r="G6" s="12" t="s">
        <v>86</v>
      </c>
      <c r="H6" s="12"/>
      <c r="I6" s="12"/>
      <c r="J6" s="12"/>
      <c r="K6" s="12"/>
      <c r="L6" s="12">
        <v>2.76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x14ac:dyDescent="0.25">
      <c r="B7" s="11"/>
      <c r="C7" s="11" t="s">
        <v>87</v>
      </c>
      <c r="D7" s="11"/>
      <c r="E7" s="12" t="s">
        <v>89</v>
      </c>
      <c r="F7" s="12"/>
      <c r="G7" s="68" t="s">
        <v>79</v>
      </c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2:29" x14ac:dyDescent="0.25">
      <c r="B8" s="11"/>
      <c r="C8" s="11" t="s">
        <v>80</v>
      </c>
      <c r="D8" s="11"/>
      <c r="E8" s="12">
        <f>(E6-1)/900</f>
        <v>7.1111111111111104E-4</v>
      </c>
      <c r="F8" s="12"/>
      <c r="G8" s="12" t="s">
        <v>99</v>
      </c>
      <c r="H8" s="12"/>
      <c r="I8" s="12"/>
      <c r="J8" s="12"/>
      <c r="K8" s="12"/>
      <c r="L8" s="12">
        <f>(2.76-1)/(1200-300)</f>
        <v>1.9555555555555554E-3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 x14ac:dyDescent="0.25">
      <c r="B9" s="11"/>
      <c r="C9" s="11" t="s">
        <v>90</v>
      </c>
      <c r="D9" s="11"/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x14ac:dyDescent="0.25">
      <c r="B10" s="11"/>
      <c r="C10" s="11" t="s">
        <v>91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2:29" x14ac:dyDescent="0.25">
      <c r="B11" s="11"/>
      <c r="C11" s="29" t="s">
        <v>92</v>
      </c>
      <c r="D11" s="12"/>
      <c r="E11" s="12"/>
      <c r="F11" s="12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2:29" x14ac:dyDescent="0.25">
      <c r="B12" s="11"/>
      <c r="C12" s="11" t="s">
        <v>93</v>
      </c>
      <c r="D12" s="12"/>
      <c r="E12" s="59">
        <v>0.1</v>
      </c>
      <c r="F12" s="12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57"/>
      <c r="R12" s="57"/>
      <c r="S12" s="57"/>
      <c r="T12" s="57"/>
      <c r="U12" s="57"/>
      <c r="V12" s="57"/>
      <c r="W12" s="57"/>
      <c r="X12" s="11"/>
      <c r="Y12" s="11"/>
      <c r="Z12" s="11"/>
      <c r="AA12" s="11"/>
      <c r="AB12" s="11"/>
      <c r="AC12" s="11"/>
    </row>
    <row r="13" spans="2:29" x14ac:dyDescent="0.25"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1" t="s">
        <v>377</v>
      </c>
      <c r="Q13" s="11"/>
      <c r="R13" s="11"/>
      <c r="S13" s="97">
        <v>0.6</v>
      </c>
      <c r="T13" s="11"/>
      <c r="U13" s="11" t="s">
        <v>398</v>
      </c>
      <c r="V13" s="11"/>
      <c r="W13" s="11"/>
      <c r="X13" s="11"/>
      <c r="Y13" s="11"/>
      <c r="Z13" s="11"/>
      <c r="AA13" s="11"/>
      <c r="AB13" s="11"/>
      <c r="AC13" s="11"/>
    </row>
    <row r="14" spans="2:29" x14ac:dyDescent="0.25"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1"/>
      <c r="Q14" s="57"/>
      <c r="R14" s="57"/>
      <c r="S14" s="57"/>
      <c r="T14" s="57"/>
      <c r="U14" s="57"/>
      <c r="V14" s="57"/>
      <c r="W14" s="57"/>
      <c r="X14" s="11"/>
      <c r="Y14" s="11"/>
      <c r="Z14" s="11"/>
      <c r="AA14" s="11"/>
      <c r="AB14" s="11"/>
      <c r="AC14" s="11"/>
    </row>
    <row r="15" spans="2:29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2:29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x14ac:dyDescent="0.25">
      <c r="B17" s="11"/>
      <c r="C17" s="11" t="s">
        <v>95</v>
      </c>
      <c r="D17" s="11"/>
      <c r="E17" s="26">
        <v>114216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 t="s">
        <v>96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2:29" x14ac:dyDescent="0.25">
      <c r="B19" s="11"/>
      <c r="C19" s="11" t="s">
        <v>78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 t="s">
        <v>81</v>
      </c>
      <c r="Q19" s="11" t="s">
        <v>0</v>
      </c>
      <c r="R19" s="11" t="s">
        <v>1</v>
      </c>
      <c r="S19" s="11" t="s">
        <v>2</v>
      </c>
      <c r="T19" s="11" t="s">
        <v>3</v>
      </c>
      <c r="U19" s="11" t="s">
        <v>4</v>
      </c>
      <c r="V19" s="11" t="s">
        <v>5</v>
      </c>
      <c r="W19" s="11" t="s">
        <v>6</v>
      </c>
      <c r="X19" s="11"/>
      <c r="Y19" s="11"/>
      <c r="Z19" s="11"/>
      <c r="AA19" s="11"/>
      <c r="AB19" s="11"/>
      <c r="AC19" s="11"/>
    </row>
    <row r="20" spans="2:29" x14ac:dyDescent="0.25">
      <c r="B20" s="11"/>
      <c r="C20" s="11" t="s">
        <v>29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11"/>
      <c r="L20" s="11"/>
      <c r="M20" s="11"/>
      <c r="N20" s="11"/>
      <c r="O20" s="11"/>
      <c r="P20" s="11"/>
      <c r="Q20" s="49">
        <f>Q24*$S$13</f>
        <v>0.3654</v>
      </c>
      <c r="R20" s="49">
        <f t="shared" ref="R20:W20" si="0">R24*$S$13</f>
        <v>0.44279999999999997</v>
      </c>
      <c r="S20" s="49">
        <f t="shared" si="0"/>
        <v>0.52800000000000002</v>
      </c>
      <c r="T20" s="49">
        <f t="shared" si="0"/>
        <v>0.66</v>
      </c>
      <c r="U20" s="49">
        <f t="shared" si="0"/>
        <v>0.84</v>
      </c>
      <c r="V20" s="49">
        <f t="shared" si="0"/>
        <v>0.96</v>
      </c>
      <c r="W20" s="49">
        <f t="shared" si="0"/>
        <v>1.08</v>
      </c>
      <c r="X20" s="11"/>
      <c r="Y20" s="11"/>
      <c r="Z20" s="11"/>
      <c r="AA20" s="11"/>
      <c r="AB20" s="11"/>
      <c r="AC20" s="11"/>
    </row>
    <row r="21" spans="2:29" x14ac:dyDescent="0.25">
      <c r="B21" s="11"/>
      <c r="C21" s="11" t="s">
        <v>97</v>
      </c>
      <c r="D21" s="32">
        <f>E17*0.1</f>
        <v>11421.6</v>
      </c>
      <c r="E21" s="32">
        <f>E17*0.15</f>
        <v>17132.399999999998</v>
      </c>
      <c r="F21" s="32">
        <f>E17*0.25</f>
        <v>28554</v>
      </c>
      <c r="G21" s="32">
        <f>E17*0.25</f>
        <v>28554</v>
      </c>
      <c r="H21" s="32">
        <f>E17*0.15</f>
        <v>17132.399999999998</v>
      </c>
      <c r="I21" s="32">
        <f>E17*0.05</f>
        <v>5710.8</v>
      </c>
      <c r="J21" s="32">
        <f>E17*0.05</f>
        <v>5710.8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 x14ac:dyDescent="0.25">
      <c r="B22" s="11"/>
      <c r="C22" s="11" t="s">
        <v>98</v>
      </c>
      <c r="D22" s="33">
        <f>Q20*1000</f>
        <v>365.4</v>
      </c>
      <c r="E22" s="33">
        <f>AVERAGE(R20:S20)*1000</f>
        <v>485.4</v>
      </c>
      <c r="F22" s="33">
        <f>AVERAGE(S20:T20)*1000</f>
        <v>594.00000000000011</v>
      </c>
      <c r="G22" s="33">
        <f>AVERAGE(T20:U20)*1000</f>
        <v>750</v>
      </c>
      <c r="H22" s="33">
        <f>AVERAGE(U20:V20)*1000</f>
        <v>899.99999999999989</v>
      </c>
      <c r="I22" s="33">
        <f>AVERAGE(V20:W20)*1000</f>
        <v>1020</v>
      </c>
      <c r="J22" s="33">
        <f>W20*1000</f>
        <v>1080</v>
      </c>
      <c r="K22" s="11"/>
      <c r="L22" s="11"/>
      <c r="M22" s="11"/>
      <c r="N22" s="11"/>
      <c r="O22" s="11"/>
      <c r="P22" s="58" t="s">
        <v>94</v>
      </c>
      <c r="Q22" s="58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 x14ac:dyDescent="0.25">
      <c r="B23" s="11"/>
      <c r="C23" s="11" t="s">
        <v>23</v>
      </c>
      <c r="D23" s="60">
        <f>IF((1+(D22-300)*$E$8)&lt;$E$6,(1+(D22-300)*$E$8),$E$6)</f>
        <v>1.0465066666666667</v>
      </c>
      <c r="E23" s="60">
        <f t="shared" ref="E23:J23" si="1">IF((1+(E22-300)*$E$8)&lt;$E$6,(1+(E22-300)*$E$8),$E$6)</f>
        <v>1.13184</v>
      </c>
      <c r="F23" s="60">
        <f t="shared" si="1"/>
        <v>1.2090666666666667</v>
      </c>
      <c r="G23" s="60">
        <f t="shared" si="1"/>
        <v>1.3199999999999998</v>
      </c>
      <c r="H23" s="60">
        <f t="shared" si="1"/>
        <v>1.4266666666666665</v>
      </c>
      <c r="I23" s="60">
        <f t="shared" si="1"/>
        <v>1.512</v>
      </c>
      <c r="J23" s="60">
        <f t="shared" si="1"/>
        <v>1.5546666666666666</v>
      </c>
      <c r="K23" s="29" t="s">
        <v>109</v>
      </c>
      <c r="L23" s="29"/>
      <c r="M23" s="29"/>
      <c r="N23" s="29"/>
      <c r="O23" s="29"/>
      <c r="P23" s="11" t="s">
        <v>81</v>
      </c>
      <c r="Q23" s="11" t="s">
        <v>0</v>
      </c>
      <c r="R23" s="11" t="s">
        <v>1</v>
      </c>
      <c r="S23" s="11" t="s">
        <v>2</v>
      </c>
      <c r="T23" s="11" t="s">
        <v>3</v>
      </c>
      <c r="U23" s="11" t="s">
        <v>4</v>
      </c>
      <c r="V23" s="11" t="s">
        <v>5</v>
      </c>
      <c r="W23" s="11" t="s">
        <v>6</v>
      </c>
      <c r="X23" s="11"/>
      <c r="Y23" s="11"/>
      <c r="Z23" s="11"/>
      <c r="AA23" s="11"/>
      <c r="AB23" s="11"/>
      <c r="AC23" s="11"/>
    </row>
    <row r="24" spans="2:29" x14ac:dyDescent="0.25">
      <c r="B24" s="11"/>
      <c r="C24" s="11" t="s">
        <v>100</v>
      </c>
      <c r="D24" s="34">
        <f>IF((D23/((1-$E$12)+($E$12*D23)))&gt;1,(D23/((1-$E$12)+($E$12*D23))),1)</f>
        <v>1.0416622427961695</v>
      </c>
      <c r="E24" s="34">
        <f t="shared" ref="E24:J24" si="2">IF((E23/((1-$E$12)+($E$12*E23)))&gt;1,(E23/((1-$E$12)+($E$12*E23))),1)</f>
        <v>1.1171119954519613</v>
      </c>
      <c r="F24" s="34">
        <f t="shared" si="2"/>
        <v>1.1843067600041794</v>
      </c>
      <c r="G24" s="34">
        <f t="shared" si="2"/>
        <v>1.2790697674418603</v>
      </c>
      <c r="H24" s="34">
        <f t="shared" si="2"/>
        <v>1.3682864450127876</v>
      </c>
      <c r="I24" s="34">
        <f t="shared" si="2"/>
        <v>1.4383561643835614</v>
      </c>
      <c r="J24" s="34">
        <f t="shared" si="2"/>
        <v>1.4729661445174329</v>
      </c>
      <c r="K24" s="11"/>
      <c r="L24" s="11"/>
      <c r="M24" s="11"/>
      <c r="N24" s="11"/>
      <c r="O24" s="11"/>
      <c r="P24" s="11"/>
      <c r="Q24" s="56">
        <v>0.60899999999999999</v>
      </c>
      <c r="R24" s="56">
        <v>0.73799999999999999</v>
      </c>
      <c r="S24" s="56">
        <v>0.88</v>
      </c>
      <c r="T24" s="56">
        <v>1.1000000000000001</v>
      </c>
      <c r="U24" s="56">
        <v>1.4</v>
      </c>
      <c r="V24" s="56">
        <v>1.6</v>
      </c>
      <c r="W24" s="56">
        <v>1.8</v>
      </c>
      <c r="X24" s="11"/>
      <c r="Y24" s="11"/>
      <c r="Z24" s="11"/>
      <c r="AA24" s="11"/>
      <c r="AB24" s="11"/>
      <c r="AC24" s="11"/>
    </row>
    <row r="25" spans="2:29" x14ac:dyDescent="0.25">
      <c r="B25" s="11"/>
      <c r="C25" s="11" t="s">
        <v>82</v>
      </c>
      <c r="D25" s="34">
        <f>(D24-1)/(1+(D24-1))</f>
        <v>3.9995922943634875E-2</v>
      </c>
      <c r="E25" s="34">
        <f t="shared" ref="E25:J25" si="3">(E24-1)/(1+(E24-1))</f>
        <v>0.10483460559796431</v>
      </c>
      <c r="F25" s="34">
        <f t="shared" si="3"/>
        <v>0.15562417291574779</v>
      </c>
      <c r="G25" s="34">
        <f t="shared" si="3"/>
        <v>0.21818181818181809</v>
      </c>
      <c r="H25" s="34">
        <f t="shared" si="3"/>
        <v>0.26915887850467285</v>
      </c>
      <c r="I25" s="34">
        <f t="shared" si="3"/>
        <v>0.30476190476190462</v>
      </c>
      <c r="J25" s="34">
        <f t="shared" si="3"/>
        <v>0.32109777015437385</v>
      </c>
      <c r="K25" s="11"/>
      <c r="L25" s="11"/>
      <c r="M25" s="11"/>
      <c r="N25" s="11"/>
      <c r="O25" s="11"/>
      <c r="P25" s="11"/>
      <c r="Q25" s="35"/>
      <c r="R25" s="35"/>
      <c r="S25" s="35"/>
      <c r="T25" s="35"/>
      <c r="U25" s="35"/>
      <c r="V25" s="35"/>
      <c r="W25" s="35"/>
      <c r="X25" s="11"/>
      <c r="Y25" s="11"/>
      <c r="Z25" s="11"/>
      <c r="AA25" s="11"/>
      <c r="AB25" s="11"/>
      <c r="AC25" s="11"/>
    </row>
    <row r="26" spans="2:29" x14ac:dyDescent="0.25">
      <c r="B26" s="11"/>
      <c r="C26" s="11" t="s">
        <v>362</v>
      </c>
      <c r="D26" s="32">
        <f>D21*$E$12</f>
        <v>1142.1600000000001</v>
      </c>
      <c r="E26" s="32">
        <f t="shared" ref="E26:I26" si="4">E21*$E$12</f>
        <v>1713.2399999999998</v>
      </c>
      <c r="F26" s="32">
        <f t="shared" si="4"/>
        <v>2855.4</v>
      </c>
      <c r="G26" s="32">
        <f t="shared" si="4"/>
        <v>2855.4</v>
      </c>
      <c r="H26" s="32">
        <f t="shared" si="4"/>
        <v>1713.2399999999998</v>
      </c>
      <c r="I26" s="32">
        <f t="shared" si="4"/>
        <v>571.08000000000004</v>
      </c>
      <c r="J26" s="32">
        <f>J21*$E$12</f>
        <v>571.08000000000004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 x14ac:dyDescent="0.25">
      <c r="B27" s="11"/>
      <c r="C27" s="11" t="s">
        <v>363</v>
      </c>
      <c r="D27" s="32">
        <f>SUM(D26:J26)</f>
        <v>11421.599999999999</v>
      </c>
      <c r="E27" s="32"/>
      <c r="F27" s="32"/>
      <c r="G27" s="3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 x14ac:dyDescent="0.25">
      <c r="B28" s="11"/>
      <c r="C28" s="11" t="s">
        <v>364</v>
      </c>
      <c r="D28" s="32">
        <f>SUMPRODUCT(D25:J25,D26:J26)</f>
        <v>2111.2039101844821</v>
      </c>
      <c r="E28" s="32"/>
      <c r="F28" s="32"/>
      <c r="G28" s="11"/>
      <c r="H28" s="11"/>
      <c r="I28" s="11"/>
      <c r="J28" s="36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2:29" x14ac:dyDescent="0.25">
      <c r="B29" s="11"/>
      <c r="C29" s="12" t="s">
        <v>101</v>
      </c>
      <c r="D29" s="31">
        <v>4.25</v>
      </c>
      <c r="E29" s="32"/>
      <c r="F29" s="32"/>
      <c r="G29" s="11"/>
      <c r="H29" s="11"/>
      <c r="I29" s="11"/>
      <c r="J29" s="3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2:29" x14ac:dyDescent="0.25">
      <c r="B30" s="11"/>
      <c r="C30" s="11" t="s">
        <v>365</v>
      </c>
      <c r="D30" s="32">
        <f>D28*D29</f>
        <v>8972.6166182840498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x14ac:dyDescent="0.25">
      <c r="B31" s="11"/>
      <c r="C31" s="12" t="s">
        <v>102</v>
      </c>
      <c r="D31" s="62">
        <v>16458</v>
      </c>
      <c r="E31" s="29" t="s">
        <v>103</v>
      </c>
      <c r="F31" s="27"/>
      <c r="G31" s="29"/>
      <c r="H31" s="29"/>
      <c r="I31" s="11"/>
      <c r="J31" s="37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2:29" x14ac:dyDescent="0.25">
      <c r="B32" s="11"/>
      <c r="C32" s="46" t="s">
        <v>105</v>
      </c>
      <c r="D32" s="48">
        <v>45000</v>
      </c>
      <c r="E32" s="39"/>
      <c r="F32" s="11"/>
      <c r="G32" s="11"/>
      <c r="H32" s="11"/>
      <c r="I32" s="11"/>
      <c r="J32" s="3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x14ac:dyDescent="0.25">
      <c r="B33" s="11"/>
      <c r="C33" s="46"/>
      <c r="D33" s="47"/>
      <c r="E33" s="39"/>
      <c r="F33" s="11"/>
      <c r="G33" s="11"/>
      <c r="H33" s="11"/>
      <c r="I33" s="11"/>
      <c r="J33" s="3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x14ac:dyDescent="0.25">
      <c r="B34" s="11"/>
      <c r="C34" s="40" t="s">
        <v>104</v>
      </c>
      <c r="D34" s="41">
        <f>D30*D31</f>
        <v>147671324.30371889</v>
      </c>
      <c r="E34" s="38"/>
      <c r="F34" s="42"/>
      <c r="G34" s="39"/>
      <c r="H34" s="11"/>
      <c r="I34" s="11"/>
      <c r="J34" s="3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x14ac:dyDescent="0.25">
      <c r="B35" s="11"/>
      <c r="C35" s="43" t="s">
        <v>83</v>
      </c>
      <c r="D35" s="44">
        <f>D34/D32</f>
        <v>3281.5849845270864</v>
      </c>
      <c r="E35" s="38"/>
      <c r="F35" s="39"/>
      <c r="G35" s="38"/>
      <c r="H35" s="11"/>
      <c r="I35" s="98"/>
      <c r="J35" s="3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2:29" x14ac:dyDescent="0.25">
      <c r="B36" s="11"/>
      <c r="C36" s="11"/>
      <c r="D36" s="32"/>
      <c r="E36" s="11"/>
      <c r="F36" s="11"/>
      <c r="G36" s="11"/>
      <c r="H36" s="11"/>
      <c r="I36" s="11"/>
      <c r="J36" s="37"/>
      <c r="K36" s="11"/>
      <c r="L36" s="11"/>
      <c r="M36" s="11"/>
      <c r="N36" s="11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2:29" x14ac:dyDescent="0.25">
      <c r="B37" s="11"/>
      <c r="C37" s="11" t="s">
        <v>84</v>
      </c>
      <c r="D37" s="45">
        <f>D28/D27</f>
        <v>0.18484309642996449</v>
      </c>
      <c r="E37" s="11"/>
      <c r="F37" s="11"/>
      <c r="G37" s="11"/>
      <c r="H37" s="79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2:29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x14ac:dyDescent="0.25">
      <c r="O39" s="12"/>
      <c r="P39" s="12"/>
      <c r="Q39" s="11"/>
    </row>
    <row r="40" spans="2:29" x14ac:dyDescent="0.25">
      <c r="O40" s="12"/>
      <c r="P40" s="12"/>
      <c r="Q40" s="11"/>
    </row>
    <row r="41" spans="2:29" x14ac:dyDescent="0.25">
      <c r="O41" s="12"/>
      <c r="P41" s="12"/>
      <c r="Q41" s="11"/>
    </row>
    <row r="42" spans="2:29" x14ac:dyDescent="0.25">
      <c r="O42" s="11"/>
      <c r="P42" s="11"/>
      <c r="Q42" s="1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7AB0-DAFD-4A07-870E-B56617098D99}">
  <dimension ref="B1:AC49"/>
  <sheetViews>
    <sheetView zoomScale="85" zoomScaleNormal="85" workbookViewId="0">
      <selection activeCell="D40" sqref="D40"/>
    </sheetView>
  </sheetViews>
  <sheetFormatPr defaultRowHeight="15" x14ac:dyDescent="0.25"/>
  <cols>
    <col min="3" max="3" width="74.85546875" customWidth="1"/>
    <col min="4" max="4" width="26" customWidth="1"/>
    <col min="17" max="17" width="12.140625" customWidth="1"/>
  </cols>
  <sheetData>
    <row r="1" spans="2:29" x14ac:dyDescent="0.25">
      <c r="B1" s="11"/>
      <c r="C1" s="11"/>
      <c r="D1" s="58" t="s">
        <v>391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2:29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2:29" x14ac:dyDescent="0.25">
      <c r="B3" s="28" t="s">
        <v>88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2:29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2:29" x14ac:dyDescent="0.25">
      <c r="B6" s="11"/>
      <c r="C6" s="11" t="s">
        <v>78</v>
      </c>
      <c r="D6" s="11" t="s">
        <v>85</v>
      </c>
      <c r="E6" s="12">
        <v>1.64</v>
      </c>
      <c r="F6" s="12"/>
      <c r="G6" s="12" t="s">
        <v>86</v>
      </c>
      <c r="H6" s="12"/>
      <c r="I6" s="12"/>
      <c r="J6" s="12"/>
      <c r="K6" s="12"/>
      <c r="L6" s="12">
        <v>2.76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x14ac:dyDescent="0.25">
      <c r="B7" s="11"/>
      <c r="C7" s="11" t="s">
        <v>87</v>
      </c>
      <c r="D7" s="11"/>
      <c r="E7" s="12" t="s">
        <v>89</v>
      </c>
      <c r="F7" s="12"/>
      <c r="G7" s="68" t="s">
        <v>79</v>
      </c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2:29" x14ac:dyDescent="0.25">
      <c r="B8" s="11"/>
      <c r="C8" s="11" t="s">
        <v>80</v>
      </c>
      <c r="D8" s="11"/>
      <c r="E8" s="12">
        <f>(E6-1)/900</f>
        <v>7.1111111111111104E-4</v>
      </c>
      <c r="F8" s="12"/>
      <c r="G8" s="12" t="s">
        <v>99</v>
      </c>
      <c r="H8" s="12"/>
      <c r="I8" s="12"/>
      <c r="J8" s="12"/>
      <c r="K8" s="12"/>
      <c r="L8" s="12">
        <f>(2.76-1)/(1200-300)</f>
        <v>1.9555555555555554E-3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 x14ac:dyDescent="0.25">
      <c r="B9" s="11"/>
      <c r="C9" s="11" t="s">
        <v>399</v>
      </c>
      <c r="D9" s="11"/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x14ac:dyDescent="0.25">
      <c r="B10" s="11"/>
      <c r="C10" s="11" t="s">
        <v>91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2:29" x14ac:dyDescent="0.25">
      <c r="B11" s="11"/>
      <c r="C11" s="29" t="s">
        <v>92</v>
      </c>
      <c r="D11" s="12"/>
      <c r="E11" s="12"/>
      <c r="F11" s="12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2:29" x14ac:dyDescent="0.25">
      <c r="B12" s="11"/>
      <c r="C12" s="11" t="s">
        <v>93</v>
      </c>
      <c r="D12" s="12"/>
      <c r="E12" s="59">
        <v>0.1</v>
      </c>
      <c r="F12" s="12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57"/>
      <c r="R12" s="57"/>
      <c r="S12" s="57"/>
      <c r="T12" s="57"/>
      <c r="U12" s="57"/>
      <c r="V12" s="57"/>
      <c r="W12" s="57"/>
      <c r="X12" s="11"/>
      <c r="Y12" s="11"/>
      <c r="Z12" s="11"/>
      <c r="AA12" s="11"/>
      <c r="AB12" s="11"/>
      <c r="AC12" s="11"/>
    </row>
    <row r="13" spans="2:29" x14ac:dyDescent="0.25"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1" t="s">
        <v>377</v>
      </c>
      <c r="Q13" s="11"/>
      <c r="R13" s="11"/>
      <c r="S13" s="97">
        <v>0.6</v>
      </c>
      <c r="T13" s="11"/>
      <c r="U13" s="11" t="s">
        <v>398</v>
      </c>
      <c r="V13" s="11"/>
      <c r="W13" s="11"/>
      <c r="X13" s="11"/>
      <c r="Y13" s="11"/>
      <c r="Z13" s="11"/>
      <c r="AA13" s="11"/>
      <c r="AB13" s="11"/>
      <c r="AC13" s="11"/>
    </row>
    <row r="14" spans="2:29" x14ac:dyDescent="0.25"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1"/>
      <c r="Q14" s="57"/>
      <c r="R14" s="57"/>
      <c r="S14" s="57"/>
      <c r="T14" s="57"/>
      <c r="U14" s="57"/>
      <c r="V14" s="57"/>
      <c r="W14" s="57"/>
      <c r="X14" s="11"/>
      <c r="Y14" s="11"/>
      <c r="Z14" s="11"/>
      <c r="AA14" s="11"/>
      <c r="AB14" s="11"/>
      <c r="AC14" s="11"/>
    </row>
    <row r="15" spans="2:29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2:29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x14ac:dyDescent="0.25">
      <c r="B17" s="11"/>
      <c r="C17" s="11" t="s">
        <v>95</v>
      </c>
      <c r="D17" s="11"/>
      <c r="E17" s="26">
        <v>114216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 t="s">
        <v>96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2:29" x14ac:dyDescent="0.25">
      <c r="B19" s="11"/>
      <c r="C19" s="11" t="s">
        <v>78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 t="s">
        <v>81</v>
      </c>
      <c r="Q19" s="11" t="s">
        <v>0</v>
      </c>
      <c r="R19" s="11" t="s">
        <v>1</v>
      </c>
      <c r="S19" s="11" t="s">
        <v>2</v>
      </c>
      <c r="T19" s="11" t="s">
        <v>3</v>
      </c>
      <c r="U19" s="11" t="s">
        <v>4</v>
      </c>
      <c r="V19" s="11" t="s">
        <v>5</v>
      </c>
      <c r="W19" s="11" t="s">
        <v>6</v>
      </c>
      <c r="X19" s="11"/>
      <c r="Y19" s="11"/>
      <c r="Z19" s="11"/>
      <c r="AA19" s="11"/>
      <c r="AB19" s="11"/>
      <c r="AC19" s="11"/>
    </row>
    <row r="20" spans="2:29" x14ac:dyDescent="0.25">
      <c r="B20" s="11"/>
      <c r="C20" s="11" t="s">
        <v>29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11"/>
      <c r="L20" s="11"/>
      <c r="M20" s="11"/>
      <c r="N20" s="11"/>
      <c r="O20" s="11"/>
      <c r="P20" s="11"/>
      <c r="Q20" s="49">
        <f>Q24*$S$13</f>
        <v>0.3654</v>
      </c>
      <c r="R20" s="49">
        <f t="shared" ref="R20:W20" si="0">R24*$S$13</f>
        <v>0.44279999999999997</v>
      </c>
      <c r="S20" s="49">
        <f t="shared" si="0"/>
        <v>0.52800000000000002</v>
      </c>
      <c r="T20" s="49">
        <f t="shared" si="0"/>
        <v>0.66</v>
      </c>
      <c r="U20" s="49">
        <f t="shared" si="0"/>
        <v>0.84</v>
      </c>
      <c r="V20" s="49">
        <f t="shared" si="0"/>
        <v>0.96</v>
      </c>
      <c r="W20" s="49">
        <f t="shared" si="0"/>
        <v>1.08</v>
      </c>
      <c r="X20" s="11"/>
      <c r="Y20" s="11"/>
      <c r="Z20" s="11"/>
      <c r="AA20" s="11"/>
      <c r="AB20" s="11"/>
      <c r="AC20" s="11"/>
    </row>
    <row r="21" spans="2:29" x14ac:dyDescent="0.25">
      <c r="B21" s="11"/>
      <c r="C21" s="11" t="s">
        <v>97</v>
      </c>
      <c r="D21" s="32">
        <f>E17*0.1</f>
        <v>11421.6</v>
      </c>
      <c r="E21" s="32">
        <f>E17*0.15</f>
        <v>17132.399999999998</v>
      </c>
      <c r="F21" s="32">
        <f>E17*0.25</f>
        <v>28554</v>
      </c>
      <c r="G21" s="32">
        <f>E17*0.25</f>
        <v>28554</v>
      </c>
      <c r="H21" s="32">
        <f>E17*0.15</f>
        <v>17132.399999999998</v>
      </c>
      <c r="I21" s="32">
        <f>E17*0.05</f>
        <v>5710.8</v>
      </c>
      <c r="J21" s="32">
        <f>E17*0.05</f>
        <v>5710.8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 x14ac:dyDescent="0.25">
      <c r="B22" s="11"/>
      <c r="C22" s="11" t="s">
        <v>98</v>
      </c>
      <c r="D22" s="33">
        <f>Q20*1000</f>
        <v>365.4</v>
      </c>
      <c r="E22" s="33">
        <f>AVERAGE(R20:S20)*1000</f>
        <v>485.4</v>
      </c>
      <c r="F22" s="33">
        <f>AVERAGE(S20:T20)*1000</f>
        <v>594.00000000000011</v>
      </c>
      <c r="G22" s="33">
        <f>AVERAGE(T20:U20)*1000</f>
        <v>750</v>
      </c>
      <c r="H22" s="33">
        <f>AVERAGE(U20:V20)*1000</f>
        <v>899.99999999999989</v>
      </c>
      <c r="I22" s="33">
        <f>AVERAGE(V20:W20)*1000</f>
        <v>1020</v>
      </c>
      <c r="J22" s="33">
        <f>W20*1000</f>
        <v>1080</v>
      </c>
      <c r="K22" s="11"/>
      <c r="L22" s="11"/>
      <c r="M22" s="11"/>
      <c r="N22" s="11"/>
      <c r="O22" s="11"/>
      <c r="P22" s="58" t="s">
        <v>94</v>
      </c>
      <c r="Q22" s="58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 x14ac:dyDescent="0.25">
      <c r="B23" s="11"/>
      <c r="C23" s="11" t="s">
        <v>23</v>
      </c>
      <c r="D23" s="60">
        <f>IF((1+(D22-300)*$E$8)&lt;$E$6,(1+(D22-300)*$E$8),$E$6)</f>
        <v>1.0465066666666667</v>
      </c>
      <c r="E23" s="60">
        <f t="shared" ref="E23:J23" si="1">IF((1+(E22-300)*$E$8)&lt;$E$6,(1+(E22-300)*$E$8),$E$6)</f>
        <v>1.13184</v>
      </c>
      <c r="F23" s="60">
        <f t="shared" si="1"/>
        <v>1.2090666666666667</v>
      </c>
      <c r="G23" s="60">
        <f t="shared" si="1"/>
        <v>1.3199999999999998</v>
      </c>
      <c r="H23" s="60">
        <f t="shared" si="1"/>
        <v>1.4266666666666665</v>
      </c>
      <c r="I23" s="60">
        <f t="shared" si="1"/>
        <v>1.512</v>
      </c>
      <c r="J23" s="60">
        <f t="shared" si="1"/>
        <v>1.5546666666666666</v>
      </c>
      <c r="K23" s="29" t="s">
        <v>109</v>
      </c>
      <c r="L23" s="29"/>
      <c r="M23" s="29"/>
      <c r="N23" s="29"/>
      <c r="O23" s="29"/>
      <c r="P23" s="11" t="s">
        <v>81</v>
      </c>
      <c r="Q23" s="11" t="s">
        <v>0</v>
      </c>
      <c r="R23" s="11" t="s">
        <v>1</v>
      </c>
      <c r="S23" s="11" t="s">
        <v>2</v>
      </c>
      <c r="T23" s="11" t="s">
        <v>3</v>
      </c>
      <c r="U23" s="11" t="s">
        <v>4</v>
      </c>
      <c r="V23" s="11" t="s">
        <v>5</v>
      </c>
      <c r="W23" s="11" t="s">
        <v>6</v>
      </c>
      <c r="X23" s="11"/>
      <c r="Y23" s="11"/>
      <c r="Z23" s="11"/>
      <c r="AA23" s="11"/>
      <c r="AB23" s="11"/>
      <c r="AC23" s="11"/>
    </row>
    <row r="24" spans="2:29" x14ac:dyDescent="0.25">
      <c r="B24" s="11"/>
      <c r="C24" s="11" t="s">
        <v>100</v>
      </c>
      <c r="D24" s="34">
        <f>IF((D23/((1-$E$12)+($E$12*D23)))&gt;1,(D23/((1-$E$12)+($E$12*D23))),1)</f>
        <v>1.0416622427961695</v>
      </c>
      <c r="E24" s="34">
        <f t="shared" ref="E24:J24" si="2">IF((E23/((1-$E$12)+($E$12*E23)))&gt;1,(E23/((1-$E$12)+($E$12*E23))),1)</f>
        <v>1.1171119954519613</v>
      </c>
      <c r="F24" s="34">
        <f t="shared" si="2"/>
        <v>1.1843067600041794</v>
      </c>
      <c r="G24" s="34">
        <f t="shared" si="2"/>
        <v>1.2790697674418603</v>
      </c>
      <c r="H24" s="34">
        <f t="shared" si="2"/>
        <v>1.3682864450127876</v>
      </c>
      <c r="I24" s="34">
        <f t="shared" si="2"/>
        <v>1.4383561643835614</v>
      </c>
      <c r="J24" s="34">
        <f t="shared" si="2"/>
        <v>1.4729661445174329</v>
      </c>
      <c r="K24" s="11"/>
      <c r="L24" s="11"/>
      <c r="M24" s="11"/>
      <c r="N24" s="11"/>
      <c r="O24" s="11"/>
      <c r="P24" s="11"/>
      <c r="Q24" s="56">
        <v>0.60899999999999999</v>
      </c>
      <c r="R24" s="56">
        <v>0.73799999999999999</v>
      </c>
      <c r="S24" s="56">
        <v>0.88</v>
      </c>
      <c r="T24" s="56">
        <v>1.1000000000000001</v>
      </c>
      <c r="U24" s="56">
        <v>1.4</v>
      </c>
      <c r="V24" s="56">
        <v>1.6</v>
      </c>
      <c r="W24" s="56">
        <v>1.8</v>
      </c>
      <c r="X24" s="11"/>
      <c r="Y24" s="11"/>
      <c r="Z24" s="11"/>
      <c r="AA24" s="11"/>
      <c r="AB24" s="11"/>
      <c r="AC24" s="11"/>
    </row>
    <row r="25" spans="2:29" x14ac:dyDescent="0.25">
      <c r="B25" s="11"/>
      <c r="C25" s="11" t="s">
        <v>82</v>
      </c>
      <c r="D25" s="34">
        <f>(D24-1)/(1+(D24-1))</f>
        <v>3.9995922943634875E-2</v>
      </c>
      <c r="E25" s="34">
        <f t="shared" ref="E25:J25" si="3">(E24-1)/(1+(E24-1))</f>
        <v>0.10483460559796431</v>
      </c>
      <c r="F25" s="34">
        <f t="shared" si="3"/>
        <v>0.15562417291574779</v>
      </c>
      <c r="G25" s="34">
        <f t="shared" si="3"/>
        <v>0.21818181818181809</v>
      </c>
      <c r="H25" s="34">
        <f t="shared" si="3"/>
        <v>0.26915887850467285</v>
      </c>
      <c r="I25" s="34">
        <f t="shared" si="3"/>
        <v>0.30476190476190462</v>
      </c>
      <c r="J25" s="34">
        <f t="shared" si="3"/>
        <v>0.32109777015437385</v>
      </c>
      <c r="K25" s="11"/>
      <c r="L25" s="11"/>
      <c r="M25" s="11"/>
      <c r="N25" s="11"/>
      <c r="O25" s="11"/>
      <c r="P25" s="11"/>
      <c r="Q25" s="35"/>
      <c r="R25" s="35"/>
      <c r="S25" s="35"/>
      <c r="T25" s="35"/>
      <c r="U25" s="35"/>
      <c r="V25" s="35"/>
      <c r="W25" s="35"/>
      <c r="X25" s="11"/>
      <c r="Y25" s="11"/>
      <c r="Z25" s="11"/>
      <c r="AA25" s="11"/>
      <c r="AB25" s="11"/>
      <c r="AC25" s="11"/>
    </row>
    <row r="26" spans="2:29" x14ac:dyDescent="0.25">
      <c r="B26" s="11"/>
      <c r="C26" s="11" t="s">
        <v>401</v>
      </c>
      <c r="D26" s="32">
        <f>D21*$E$12</f>
        <v>1142.1600000000001</v>
      </c>
      <c r="E26" s="32">
        <f t="shared" ref="E26:I26" si="4">E21*$E$12</f>
        <v>1713.2399999999998</v>
      </c>
      <c r="F26" s="32">
        <f t="shared" si="4"/>
        <v>2855.4</v>
      </c>
      <c r="G26" s="32">
        <f t="shared" si="4"/>
        <v>2855.4</v>
      </c>
      <c r="H26" s="32">
        <f t="shared" si="4"/>
        <v>1713.2399999999998</v>
      </c>
      <c r="I26" s="32">
        <f t="shared" si="4"/>
        <v>571.08000000000004</v>
      </c>
      <c r="J26" s="32">
        <f>J21*$E$12</f>
        <v>571.08000000000004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 x14ac:dyDescent="0.25">
      <c r="B27" s="11"/>
      <c r="C27" s="11" t="s">
        <v>363</v>
      </c>
      <c r="D27" s="32">
        <f>SUM(D26:J26)</f>
        <v>11421.599999999999</v>
      </c>
      <c r="E27" s="32"/>
      <c r="F27" s="32"/>
      <c r="G27" s="3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 x14ac:dyDescent="0.25">
      <c r="B28" s="11"/>
      <c r="C28" s="11" t="s">
        <v>364</v>
      </c>
      <c r="D28" s="32">
        <f>SUMPRODUCT(D25:J25,D26:J26)</f>
        <v>2111.2039101844821</v>
      </c>
      <c r="E28" s="32"/>
      <c r="F28" s="32"/>
      <c r="G28" s="11"/>
      <c r="H28" s="11"/>
      <c r="I28" s="11"/>
      <c r="J28" s="36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2:29" x14ac:dyDescent="0.25">
      <c r="B29" s="11"/>
      <c r="C29" s="12" t="s">
        <v>84</v>
      </c>
      <c r="D29" s="45">
        <f>D28/D27</f>
        <v>0.18484309642996449</v>
      </c>
      <c r="E29" s="32"/>
      <c r="F29" s="32"/>
      <c r="G29" s="11"/>
      <c r="H29" s="11"/>
      <c r="I29" s="11"/>
      <c r="J29" s="3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2:29" x14ac:dyDescent="0.25">
      <c r="B30" s="11"/>
      <c r="C30" s="12" t="s">
        <v>101</v>
      </c>
      <c r="D30" s="31">
        <v>4.25</v>
      </c>
      <c r="E30" s="32"/>
      <c r="F30" s="32"/>
      <c r="G30" s="11"/>
      <c r="H30" s="11"/>
      <c r="I30" s="11"/>
      <c r="J30" s="36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x14ac:dyDescent="0.25">
      <c r="B31" s="11"/>
      <c r="C31" s="12" t="s">
        <v>400</v>
      </c>
      <c r="D31" s="111">
        <f>((NORMDIST(70+D30,100,15,1)-NORMDIST(70,100,15,1)))</f>
        <v>2.0269915014135238E-2</v>
      </c>
      <c r="E31" s="32"/>
      <c r="F31" s="32"/>
      <c r="G31" s="11"/>
      <c r="H31" s="11"/>
      <c r="I31" s="11"/>
      <c r="J31" s="36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2:29" x14ac:dyDescent="0.25">
      <c r="B32" s="11"/>
      <c r="C32" s="12" t="s">
        <v>402</v>
      </c>
      <c r="D32" s="32">
        <f>D27*D29*D31</f>
        <v>42.793923836949453</v>
      </c>
      <c r="E32" s="32"/>
      <c r="F32" s="32"/>
      <c r="G32" s="11"/>
      <c r="H32" s="11"/>
      <c r="I32" s="11"/>
      <c r="J32" s="36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x14ac:dyDescent="0.25">
      <c r="B33" s="11"/>
      <c r="C33" s="114" t="s">
        <v>83</v>
      </c>
      <c r="D33" s="113">
        <f>D32*0.36*77.6</f>
        <v>1195.4910563090198</v>
      </c>
      <c r="E33" s="32"/>
      <c r="F33" s="32"/>
      <c r="G33" s="11"/>
      <c r="H33" s="11"/>
      <c r="I33" s="11"/>
      <c r="J33" s="36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x14ac:dyDescent="0.25">
      <c r="B34" s="11"/>
      <c r="C34" s="12"/>
      <c r="D34" s="31"/>
      <c r="E34" s="32"/>
      <c r="F34" s="32"/>
      <c r="G34" s="11"/>
      <c r="H34" s="11"/>
      <c r="I34" s="11"/>
      <c r="J34" s="36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x14ac:dyDescent="0.25">
      <c r="B35" s="11"/>
      <c r="C35" s="12"/>
      <c r="D35" s="31"/>
      <c r="E35" s="32"/>
      <c r="F35" s="32"/>
      <c r="G35" s="11"/>
      <c r="H35" s="11"/>
      <c r="I35" s="11"/>
      <c r="J35" s="36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2:29" x14ac:dyDescent="0.25">
      <c r="B36" s="11"/>
      <c r="C36" s="12"/>
      <c r="D36" s="116"/>
      <c r="E36" s="117"/>
      <c r="F36" s="32"/>
      <c r="G36" s="11"/>
      <c r="H36" s="11"/>
      <c r="I36" s="11"/>
      <c r="J36" s="36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2:29" x14ac:dyDescent="0.25">
      <c r="B37" s="11"/>
      <c r="C37" s="12"/>
      <c r="D37" s="117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2:29" x14ac:dyDescent="0.25">
      <c r="B38" s="11"/>
      <c r="C38" s="12"/>
      <c r="D38" s="115"/>
      <c r="E38" s="12"/>
      <c r="F38" s="96"/>
      <c r="G38" s="12"/>
      <c r="H38" s="12"/>
      <c r="I38" s="12"/>
      <c r="J38" s="3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x14ac:dyDescent="0.25">
      <c r="B39" s="11"/>
      <c r="C39" s="46"/>
      <c r="D39" s="48"/>
      <c r="E39" s="118"/>
      <c r="F39" s="11"/>
      <c r="G39" s="12"/>
      <c r="H39" s="12"/>
      <c r="I39" s="12"/>
      <c r="J39" s="3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2:29" x14ac:dyDescent="0.25">
      <c r="B40" s="11"/>
      <c r="C40" s="46"/>
      <c r="D40" s="47"/>
      <c r="E40" s="118"/>
      <c r="F40" s="11"/>
      <c r="G40" s="11"/>
      <c r="H40" s="11"/>
      <c r="I40" s="11"/>
      <c r="J40" s="3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2:29" x14ac:dyDescent="0.25">
      <c r="B41" s="11"/>
      <c r="C41" s="119"/>
      <c r="D41" s="120"/>
      <c r="E41" s="121"/>
      <c r="F41" s="42"/>
      <c r="G41" s="39"/>
      <c r="H41" s="11"/>
      <c r="I41" s="11"/>
      <c r="J41" s="3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2:29" x14ac:dyDescent="0.25">
      <c r="B42" s="11"/>
      <c r="C42" s="122"/>
      <c r="D42" s="123"/>
      <c r="E42" s="121"/>
      <c r="F42" s="39"/>
      <c r="G42" s="38"/>
      <c r="H42" s="11"/>
      <c r="I42" s="98"/>
      <c r="J42" s="3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2:29" x14ac:dyDescent="0.25">
      <c r="B43" s="11"/>
      <c r="C43" s="12"/>
      <c r="D43" s="117"/>
      <c r="E43" s="12"/>
      <c r="F43" s="11"/>
      <c r="G43" s="11"/>
      <c r="H43" s="11"/>
      <c r="I43" s="11"/>
      <c r="J43" s="37"/>
      <c r="K43" s="11"/>
      <c r="L43" s="11"/>
      <c r="M43" s="11"/>
      <c r="N43" s="11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2:29" x14ac:dyDescent="0.25">
      <c r="B44" s="11"/>
      <c r="C44" s="12"/>
      <c r="D44" s="124"/>
      <c r="E44" s="12"/>
      <c r="F44" s="11"/>
      <c r="G44" s="11"/>
      <c r="H44" s="79"/>
      <c r="I44" s="11"/>
      <c r="J44" s="11"/>
      <c r="K44" s="11"/>
      <c r="L44" s="11"/>
      <c r="M44" s="11"/>
      <c r="N44" s="11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2:29" x14ac:dyDescent="0.25">
      <c r="B45" s="11"/>
      <c r="C45" s="12"/>
      <c r="D45" s="12"/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2:29" x14ac:dyDescent="0.25">
      <c r="O46" s="12"/>
      <c r="P46" s="12"/>
      <c r="Q46" s="11"/>
    </row>
    <row r="47" spans="2:29" x14ac:dyDescent="0.25">
      <c r="O47" s="12"/>
      <c r="P47" s="12"/>
      <c r="Q47" s="11"/>
    </row>
    <row r="48" spans="2:29" x14ac:dyDescent="0.25">
      <c r="O48" s="12"/>
      <c r="P48" s="12"/>
      <c r="Q48" s="11"/>
    </row>
    <row r="49" spans="15:17" x14ac:dyDescent="0.25">
      <c r="O49" s="11"/>
      <c r="P49" s="11"/>
      <c r="Q49" s="1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F8D4-7272-4ACE-BEBE-28159091387E}">
  <dimension ref="A1:T38"/>
  <sheetViews>
    <sheetView zoomScale="85" zoomScaleNormal="85" workbookViewId="0">
      <selection activeCell="B17" sqref="B17:H17"/>
    </sheetView>
  </sheetViews>
  <sheetFormatPr defaultRowHeight="15" x14ac:dyDescent="0.25"/>
  <cols>
    <col min="1" max="1" width="31" customWidth="1"/>
    <col min="10" max="10" width="12" bestFit="1" customWidth="1"/>
  </cols>
  <sheetData>
    <row r="1" spans="1:20" s="51" customFormat="1" x14ac:dyDescent="0.25">
      <c r="R1" s="101" t="s">
        <v>391</v>
      </c>
      <c r="S1" s="101"/>
      <c r="T1" s="101"/>
    </row>
    <row r="2" spans="1:20" x14ac:dyDescent="0.25">
      <c r="A2" s="1" t="s">
        <v>348</v>
      </c>
    </row>
    <row r="3" spans="1:20" x14ac:dyDescent="0.25">
      <c r="A3" s="1" t="s">
        <v>359</v>
      </c>
      <c r="B3">
        <v>1.54</v>
      </c>
      <c r="C3">
        <v>1.1100000000000001</v>
      </c>
      <c r="D3">
        <v>2.15</v>
      </c>
    </row>
    <row r="4" spans="1:20" x14ac:dyDescent="0.25">
      <c r="J4" t="s">
        <v>358</v>
      </c>
    </row>
    <row r="6" spans="1:20" x14ac:dyDescent="0.25">
      <c r="A6" t="s">
        <v>360</v>
      </c>
      <c r="D6" s="95">
        <v>600245</v>
      </c>
      <c r="I6" t="s">
        <v>81</v>
      </c>
      <c r="J6" t="s">
        <v>0</v>
      </c>
      <c r="K6" t="s">
        <v>1</v>
      </c>
      <c r="L6" t="s">
        <v>2</v>
      </c>
      <c r="M6" t="s">
        <v>3</v>
      </c>
      <c r="N6" t="s">
        <v>4</v>
      </c>
      <c r="O6" t="s">
        <v>5</v>
      </c>
      <c r="P6" t="s">
        <v>6</v>
      </c>
    </row>
    <row r="7" spans="1:20" x14ac:dyDescent="0.25">
      <c r="A7" t="s">
        <v>374</v>
      </c>
      <c r="D7" s="90">
        <v>2.0299999999999999E-2</v>
      </c>
      <c r="J7" s="61">
        <v>2.9279999999999999</v>
      </c>
      <c r="K7" s="61">
        <v>3.415</v>
      </c>
      <c r="L7" s="61">
        <v>5.1524999999999999</v>
      </c>
      <c r="M7" s="61">
        <v>7.2</v>
      </c>
      <c r="N7" s="61">
        <v>10.295</v>
      </c>
      <c r="O7" s="61">
        <v>15.944000000000001</v>
      </c>
      <c r="P7" s="61">
        <v>17.9315</v>
      </c>
    </row>
    <row r="9" spans="1:20" x14ac:dyDescent="0.25">
      <c r="A9" t="s">
        <v>361</v>
      </c>
      <c r="B9" s="87" t="s">
        <v>350</v>
      </c>
      <c r="C9" s="88" t="s">
        <v>351</v>
      </c>
      <c r="D9" s="87" t="s">
        <v>352</v>
      </c>
      <c r="E9" s="87" t="s">
        <v>353</v>
      </c>
      <c r="F9" s="87" t="s">
        <v>354</v>
      </c>
      <c r="G9" s="87" t="s">
        <v>355</v>
      </c>
      <c r="H9" s="87" t="s">
        <v>356</v>
      </c>
    </row>
    <row r="10" spans="1:20" x14ac:dyDescent="0.25">
      <c r="A10" t="s">
        <v>366</v>
      </c>
      <c r="B10" s="20">
        <f>J7</f>
        <v>2.9279999999999999</v>
      </c>
      <c r="C10" s="20">
        <f>AVERAGE(K7:L7)</f>
        <v>4.2837499999999995</v>
      </c>
      <c r="D10" s="20">
        <f>AVERAGE(L7:M7)</f>
        <v>6.1762499999999996</v>
      </c>
      <c r="E10" s="20">
        <f>AVERAGE(M7:N7)</f>
        <v>8.7475000000000005</v>
      </c>
      <c r="F10" s="20">
        <f>AVERAGE(N7:O7)</f>
        <v>13.1195</v>
      </c>
      <c r="G10" s="20">
        <f>AVERAGE(O7:P7)</f>
        <v>16.937750000000001</v>
      </c>
      <c r="H10" s="20">
        <f>P7</f>
        <v>17.9315</v>
      </c>
      <c r="J10" s="21"/>
    </row>
    <row r="11" spans="1:20" x14ac:dyDescent="0.25">
      <c r="A11" t="s">
        <v>367</v>
      </c>
      <c r="B11" s="20">
        <f>LN(B10)/LN(2)</f>
        <v>1.5499155536219553</v>
      </c>
      <c r="C11" s="20">
        <f t="shared" ref="C11:H11" si="0">LN(C10)/LN(2)</f>
        <v>2.0988742867444494</v>
      </c>
      <c r="D11" s="20">
        <f t="shared" si="0"/>
        <v>2.6267311506727862</v>
      </c>
      <c r="E11" s="20">
        <f t="shared" si="0"/>
        <v>3.1288707594651246</v>
      </c>
      <c r="F11" s="20">
        <f t="shared" si="0"/>
        <v>3.7136408330395492</v>
      </c>
      <c r="G11" s="20">
        <f t="shared" si="0"/>
        <v>4.082170335588466</v>
      </c>
      <c r="H11" s="20">
        <f t="shared" si="0"/>
        <v>4.1644242719974942</v>
      </c>
      <c r="J11" s="21"/>
    </row>
    <row r="12" spans="1:20" x14ac:dyDescent="0.25">
      <c r="A12" t="s">
        <v>368</v>
      </c>
      <c r="B12" s="61">
        <f>IF((B10^(LN($B$3)/LN(2))/$B$3^2)&lt;1,1,(B10^(LN($B$3)/LN(2))/$B$3^2))</f>
        <v>1</v>
      </c>
      <c r="C12" s="61">
        <f t="shared" ref="C12:H12" si="1">IF((C10^(LN($B$3)/LN(2))/$B$3^2)&lt;1,1,(C10^(LN($B$3)/LN(2))/$B$3^2))</f>
        <v>1.0436165977263381</v>
      </c>
      <c r="D12" s="61">
        <f t="shared" si="1"/>
        <v>1.3107657267561632</v>
      </c>
      <c r="E12" s="61">
        <f t="shared" si="1"/>
        <v>1.6281209270784593</v>
      </c>
      <c r="F12" s="61">
        <f t="shared" si="1"/>
        <v>2.0957678039737195</v>
      </c>
      <c r="G12" s="61">
        <f t="shared" si="1"/>
        <v>2.4572541784229127</v>
      </c>
      <c r="H12" s="61">
        <f t="shared" si="1"/>
        <v>2.5460938019639028</v>
      </c>
      <c r="I12" s="29" t="s">
        <v>109</v>
      </c>
      <c r="J12" s="27"/>
      <c r="K12" s="27"/>
      <c r="L12" s="27"/>
      <c r="M12" s="27"/>
    </row>
    <row r="13" spans="1:20" x14ac:dyDescent="0.25">
      <c r="A13" t="s">
        <v>31</v>
      </c>
      <c r="B13" s="20">
        <f>(B12-1)/B12</f>
        <v>0</v>
      </c>
      <c r="C13" s="20">
        <f t="shared" ref="C13:H13" si="2">(C12-1)/C12</f>
        <v>4.1793698779190383E-2</v>
      </c>
      <c r="D13" s="20">
        <f t="shared" si="2"/>
        <v>0.23708716242164438</v>
      </c>
      <c r="E13" s="20">
        <f t="shared" si="2"/>
        <v>0.38579500860883542</v>
      </c>
      <c r="F13" s="20">
        <f t="shared" si="2"/>
        <v>0.52284790418865512</v>
      </c>
      <c r="G13" s="20">
        <f t="shared" si="2"/>
        <v>0.59304169313009014</v>
      </c>
      <c r="H13" s="20">
        <f t="shared" si="2"/>
        <v>0.60724149313404696</v>
      </c>
    </row>
    <row r="14" spans="1:20" x14ac:dyDescent="0.25">
      <c r="A14" t="s">
        <v>369</v>
      </c>
      <c r="B14" s="20">
        <f>SUMPRODUCT(B15:H15,B13:H13)/SUM(B15:H15)</f>
        <v>0.30043094251600366</v>
      </c>
      <c r="C14" s="20"/>
      <c r="D14" s="20"/>
      <c r="E14" s="20"/>
      <c r="F14" s="20"/>
      <c r="G14" s="20"/>
      <c r="H14" s="20"/>
    </row>
    <row r="15" spans="1:20" x14ac:dyDescent="0.25">
      <c r="A15" t="s">
        <v>370</v>
      </c>
      <c r="B15" s="21">
        <f>D6*0.1</f>
        <v>60024.5</v>
      </c>
      <c r="C15" s="21">
        <f>D6*0.15</f>
        <v>90036.75</v>
      </c>
      <c r="D15" s="21">
        <f>D6*0.25</f>
        <v>150061.25</v>
      </c>
      <c r="E15" s="21">
        <f>D6*0.25</f>
        <v>150061.25</v>
      </c>
      <c r="F15" s="21">
        <f>D6*0.15</f>
        <v>90036.75</v>
      </c>
      <c r="G15" s="21">
        <f>D6*0.05</f>
        <v>30012.25</v>
      </c>
      <c r="H15" s="21">
        <f>D6*0.05</f>
        <v>30012.25</v>
      </c>
    </row>
    <row r="16" spans="1:20" x14ac:dyDescent="0.25">
      <c r="A16" t="s">
        <v>371</v>
      </c>
      <c r="B16" s="21">
        <f>B15*$D$7</f>
        <v>1218.4973499999999</v>
      </c>
      <c r="C16" s="21">
        <f>C15*$D$7</f>
        <v>1827.7460249999999</v>
      </c>
      <c r="D16" s="21">
        <f t="shared" ref="D16:H16" si="3">D15*$D$7</f>
        <v>3046.243375</v>
      </c>
      <c r="E16" s="21">
        <f t="shared" si="3"/>
        <v>3046.243375</v>
      </c>
      <c r="F16" s="21">
        <f t="shared" si="3"/>
        <v>1827.7460249999999</v>
      </c>
      <c r="G16" s="21">
        <f t="shared" si="3"/>
        <v>609.24867499999993</v>
      </c>
      <c r="H16" s="21">
        <f t="shared" si="3"/>
        <v>609.24867499999993</v>
      </c>
      <c r="I16" s="89"/>
      <c r="J16" s="6">
        <f>SUM(B16:H16)</f>
        <v>12184.973500000002</v>
      </c>
      <c r="L16" s="96"/>
    </row>
    <row r="17" spans="1:9" x14ac:dyDescent="0.25">
      <c r="A17" t="s">
        <v>372</v>
      </c>
      <c r="B17" s="21">
        <f>B16*B13</f>
        <v>0</v>
      </c>
      <c r="C17" s="21">
        <f>C16*C13</f>
        <v>76.388266813712576</v>
      </c>
      <c r="D17" s="21">
        <f t="shared" ref="D17:H17" si="4">D16*D13</f>
        <v>722.22519782448319</v>
      </c>
      <c r="E17" s="21">
        <f t="shared" si="4"/>
        <v>1175.2254890827328</v>
      </c>
      <c r="F17" s="21">
        <f t="shared" si="4"/>
        <v>955.63317856039521</v>
      </c>
      <c r="G17" s="21">
        <f t="shared" si="4"/>
        <v>361.30986575926397</v>
      </c>
      <c r="H17" s="21">
        <f t="shared" si="4"/>
        <v>369.96107509693968</v>
      </c>
    </row>
    <row r="18" spans="1:9" x14ac:dyDescent="0.25">
      <c r="A18" t="s">
        <v>373</v>
      </c>
      <c r="B18" s="21">
        <f>SUM(B17:H17)</f>
        <v>3660.7430731375275</v>
      </c>
    </row>
    <row r="20" spans="1:9" x14ac:dyDescent="0.25">
      <c r="A20" s="91" t="s">
        <v>83</v>
      </c>
      <c r="B20" s="92">
        <f>B18*0.65*(14/365)</f>
        <v>91.267841001510973</v>
      </c>
    </row>
    <row r="22" spans="1:9" x14ac:dyDescent="0.25">
      <c r="A22" t="s">
        <v>357</v>
      </c>
      <c r="B22" s="93">
        <f>B18/J16</f>
        <v>0.30043094251600361</v>
      </c>
    </row>
    <row r="24" spans="1:9" s="3" customFormat="1" x14ac:dyDescent="0.25"/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A28" s="12"/>
      <c r="B28" s="83"/>
      <c r="C28" s="84"/>
      <c r="D28" s="12"/>
      <c r="E28" s="67"/>
      <c r="F28" s="12"/>
      <c r="G28" s="12"/>
      <c r="H28" s="12"/>
      <c r="I28" s="12"/>
    </row>
    <row r="29" spans="1:9" x14ac:dyDescent="0.25">
      <c r="A29" s="12"/>
      <c r="B29" s="85"/>
      <c r="C29" s="86"/>
      <c r="D29" s="12"/>
      <c r="E29" s="67"/>
      <c r="F29" s="12"/>
      <c r="G29" s="12"/>
      <c r="H29" s="12"/>
      <c r="I29" s="12"/>
    </row>
    <row r="30" spans="1:9" x14ac:dyDescent="0.25">
      <c r="A30" s="12"/>
      <c r="B30" s="85"/>
      <c r="C30" s="86"/>
      <c r="D30" s="12"/>
      <c r="E30" s="67"/>
      <c r="F30" s="12"/>
      <c r="G30" s="12"/>
      <c r="H30" s="12"/>
      <c r="I30" s="12"/>
    </row>
    <row r="31" spans="1:9" x14ac:dyDescent="0.25">
      <c r="A31" s="12"/>
      <c r="B31" s="85"/>
      <c r="C31" s="86"/>
      <c r="D31" s="12"/>
      <c r="E31" s="67"/>
      <c r="F31" s="12"/>
      <c r="G31" s="12"/>
      <c r="H31" s="12"/>
      <c r="I31" s="12"/>
    </row>
    <row r="32" spans="1:9" x14ac:dyDescent="0.25">
      <c r="A32" s="12"/>
      <c r="B32" s="85"/>
      <c r="C32" s="86"/>
      <c r="D32" s="12"/>
      <c r="E32" s="67"/>
      <c r="F32" s="12"/>
      <c r="G32" s="12"/>
      <c r="H32" s="12"/>
      <c r="I32" s="12"/>
    </row>
    <row r="33" spans="1:9" x14ac:dyDescent="0.25">
      <c r="A33" s="12"/>
      <c r="B33" s="85"/>
      <c r="C33" s="86"/>
      <c r="D33" s="12"/>
      <c r="E33" s="67"/>
      <c r="F33" s="12"/>
      <c r="G33" s="12"/>
      <c r="H33" s="12"/>
      <c r="I33" s="12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A38" s="12"/>
      <c r="B38" s="12"/>
      <c r="C38" s="12"/>
      <c r="D38" s="12"/>
      <c r="E38" s="12"/>
      <c r="F38" s="12"/>
      <c r="G38" s="12"/>
      <c r="H38" s="12"/>
      <c r="I38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9229-3B25-4F85-B7E3-C23E47F28985}">
  <dimension ref="A3:S94"/>
  <sheetViews>
    <sheetView tabSelected="1" workbookViewId="0">
      <selection activeCell="K11" sqref="K11"/>
    </sheetView>
  </sheetViews>
  <sheetFormatPr defaultRowHeight="15" x14ac:dyDescent="0.25"/>
  <cols>
    <col min="2" max="2" width="17.140625" customWidth="1"/>
    <col min="3" max="3" width="12.140625" customWidth="1"/>
    <col min="4" max="4" width="13.42578125" customWidth="1"/>
    <col min="5" max="5" width="12.28515625" customWidth="1"/>
    <col min="6" max="6" width="13.85546875" customWidth="1"/>
    <col min="7" max="7" width="15.42578125" customWidth="1"/>
    <col min="8" max="8" width="15.85546875" customWidth="1"/>
    <col min="11" max="11" width="9.7109375" bestFit="1" customWidth="1"/>
    <col min="12" max="12" width="11.5703125" bestFit="1" customWidth="1"/>
    <col min="13" max="13" width="14.7109375" bestFit="1" customWidth="1"/>
  </cols>
  <sheetData>
    <row r="3" spans="2:16" x14ac:dyDescent="0.25">
      <c r="B3" s="99" t="s">
        <v>384</v>
      </c>
    </row>
    <row r="4" spans="2:16" x14ac:dyDescent="0.25">
      <c r="F4" s="1" t="s">
        <v>386</v>
      </c>
      <c r="G4" s="1"/>
      <c r="H4" s="1"/>
      <c r="K4" s="1" t="s">
        <v>393</v>
      </c>
      <c r="L4" s="1"/>
      <c r="M4" s="1"/>
    </row>
    <row r="5" spans="2:16" x14ac:dyDescent="0.25">
      <c r="C5" t="s">
        <v>385</v>
      </c>
      <c r="D5" t="s">
        <v>395</v>
      </c>
      <c r="F5" s="1" t="s">
        <v>387</v>
      </c>
      <c r="G5" s="1" t="s">
        <v>388</v>
      </c>
      <c r="H5" s="1" t="s">
        <v>389</v>
      </c>
      <c r="K5" s="1" t="s">
        <v>387</v>
      </c>
      <c r="L5" s="1" t="s">
        <v>388</v>
      </c>
      <c r="M5" s="1" t="s">
        <v>389</v>
      </c>
    </row>
    <row r="6" spans="2:16" x14ac:dyDescent="0.25">
      <c r="B6" t="s">
        <v>72</v>
      </c>
      <c r="C6" s="87">
        <v>600245</v>
      </c>
      <c r="D6" s="87">
        <v>11554767</v>
      </c>
      <c r="E6" s="87"/>
      <c r="F6" s="100">
        <v>91</v>
      </c>
      <c r="G6" s="100">
        <v>27</v>
      </c>
      <c r="H6" s="100">
        <v>134</v>
      </c>
      <c r="K6" s="104">
        <f>F6/$D6*1000000</f>
        <v>7.8755374297032557</v>
      </c>
      <c r="L6" s="104">
        <f t="shared" ref="L6:M6" si="0">G6/$D6*1000000</f>
        <v>2.3366979187031638</v>
      </c>
      <c r="M6" s="104">
        <f t="shared" si="0"/>
        <v>11.596945226156443</v>
      </c>
      <c r="P6" s="103"/>
    </row>
    <row r="7" spans="2:16" x14ac:dyDescent="0.25">
      <c r="B7" t="s">
        <v>303</v>
      </c>
      <c r="C7" s="87">
        <v>567262</v>
      </c>
      <c r="D7" s="87">
        <v>10701777</v>
      </c>
      <c r="E7" s="87"/>
      <c r="F7" s="100">
        <v>28</v>
      </c>
      <c r="G7" s="100">
        <v>8</v>
      </c>
      <c r="H7" s="100">
        <v>41</v>
      </c>
      <c r="K7" s="104">
        <f t="shared" ref="K7:K11" si="1">F7/$D7*1000000</f>
        <v>2.6163879138950477</v>
      </c>
      <c r="L7" s="104">
        <f t="shared" ref="L7:L11" si="2">G7/$D7*1000000</f>
        <v>0.74753940397001362</v>
      </c>
      <c r="M7" s="104">
        <f t="shared" ref="M7:M11" si="3">H7/$D7*1000000</f>
        <v>3.8311394453463197</v>
      </c>
    </row>
    <row r="8" spans="2:16" x14ac:dyDescent="0.25">
      <c r="B8" t="s">
        <v>234</v>
      </c>
      <c r="C8" s="87">
        <v>309850</v>
      </c>
      <c r="D8" s="87">
        <v>5840045</v>
      </c>
      <c r="E8" s="87"/>
      <c r="F8" s="100">
        <v>52</v>
      </c>
      <c r="G8" s="100">
        <v>15</v>
      </c>
      <c r="H8" s="100">
        <v>77</v>
      </c>
      <c r="K8" s="104">
        <f t="shared" si="1"/>
        <v>8.9040409791362904</v>
      </c>
      <c r="L8" s="104">
        <f t="shared" si="2"/>
        <v>2.5684733593662377</v>
      </c>
      <c r="M8" s="104">
        <f t="shared" si="3"/>
        <v>13.184829911413354</v>
      </c>
    </row>
    <row r="9" spans="2:16" x14ac:dyDescent="0.25">
      <c r="B9" t="s">
        <v>69</v>
      </c>
      <c r="C9" s="87">
        <v>1926253</v>
      </c>
      <c r="D9" s="87">
        <v>47398695</v>
      </c>
      <c r="E9" s="87"/>
      <c r="F9" s="100">
        <v>253</v>
      </c>
      <c r="G9" s="100">
        <v>74</v>
      </c>
      <c r="H9" s="100">
        <v>376</v>
      </c>
      <c r="K9" s="104">
        <f t="shared" si="1"/>
        <v>5.3376996982722842</v>
      </c>
      <c r="L9" s="104">
        <f t="shared" si="2"/>
        <v>1.5612244176764782</v>
      </c>
      <c r="M9" s="104">
        <f t="shared" si="3"/>
        <v>7.9327078519777823</v>
      </c>
    </row>
    <row r="10" spans="2:16" x14ac:dyDescent="0.25">
      <c r="B10" t="s">
        <v>248</v>
      </c>
      <c r="C10" s="87">
        <v>433755</v>
      </c>
      <c r="D10" s="87">
        <v>8932664</v>
      </c>
      <c r="E10" s="87"/>
      <c r="F10" s="100">
        <v>0</v>
      </c>
      <c r="G10" s="100">
        <v>0</v>
      </c>
      <c r="H10" s="100">
        <v>0</v>
      </c>
      <c r="K10" s="104">
        <f t="shared" si="1"/>
        <v>0</v>
      </c>
      <c r="L10" s="104">
        <f t="shared" si="2"/>
        <v>0</v>
      </c>
      <c r="M10" s="104">
        <f t="shared" si="3"/>
        <v>0</v>
      </c>
    </row>
    <row r="11" spans="2:16" x14ac:dyDescent="0.25">
      <c r="B11" t="s">
        <v>51</v>
      </c>
      <c r="C11" s="87">
        <v>282960</v>
      </c>
      <c r="D11" s="87">
        <v>5391369</v>
      </c>
      <c r="E11" s="87"/>
      <c r="F11" s="104">
        <v>70.678373100241103</v>
      </c>
      <c r="G11" s="104">
        <v>22.418663045603772</v>
      </c>
      <c r="H11" s="105">
        <v>98.428816602808681</v>
      </c>
      <c r="K11" s="104">
        <f t="shared" si="1"/>
        <v>13.109541027564818</v>
      </c>
      <c r="L11" s="104">
        <f t="shared" si="2"/>
        <v>4.1582505381478754</v>
      </c>
      <c r="M11" s="104">
        <f t="shared" si="3"/>
        <v>18.25673898462685</v>
      </c>
    </row>
    <row r="12" spans="2:16" x14ac:dyDescent="0.25">
      <c r="C12" s="21"/>
      <c r="D12" s="21"/>
      <c r="E12" s="21"/>
      <c r="F12" s="100"/>
      <c r="G12" s="100"/>
      <c r="H12" s="100"/>
      <c r="L12" s="6"/>
    </row>
    <row r="14" spans="2:16" x14ac:dyDescent="0.25">
      <c r="B14" s="99" t="s">
        <v>390</v>
      </c>
    </row>
    <row r="15" spans="2:16" x14ac:dyDescent="0.25">
      <c r="F15" s="1" t="s">
        <v>386</v>
      </c>
      <c r="G15" s="1"/>
      <c r="H15" s="1"/>
      <c r="K15" s="1" t="s">
        <v>393</v>
      </c>
      <c r="L15" s="1"/>
      <c r="M15" s="1"/>
    </row>
    <row r="16" spans="2:16" x14ac:dyDescent="0.25">
      <c r="C16" s="87" t="s">
        <v>392</v>
      </c>
      <c r="D16" t="s">
        <v>395</v>
      </c>
      <c r="E16" s="87"/>
      <c r="F16" s="1" t="s">
        <v>387</v>
      </c>
      <c r="G16" s="1" t="s">
        <v>388</v>
      </c>
      <c r="H16" s="1" t="s">
        <v>389</v>
      </c>
      <c r="K16" s="1" t="s">
        <v>387</v>
      </c>
      <c r="L16" s="1" t="s">
        <v>388</v>
      </c>
      <c r="M16" s="1" t="s">
        <v>389</v>
      </c>
    </row>
    <row r="17" spans="2:19" x14ac:dyDescent="0.25">
      <c r="B17" t="s">
        <v>72</v>
      </c>
      <c r="C17" s="87">
        <v>8978799</v>
      </c>
      <c r="D17" s="87">
        <v>11554767</v>
      </c>
      <c r="E17" s="87"/>
      <c r="F17" s="100">
        <v>1024</v>
      </c>
      <c r="G17" s="100">
        <v>320</v>
      </c>
      <c r="H17" s="100">
        <v>1828</v>
      </c>
      <c r="J17" s="87"/>
      <c r="K17" s="104">
        <f>F17/$D17*1000000</f>
        <v>88.621432176001477</v>
      </c>
      <c r="L17" s="104">
        <f t="shared" ref="L17:M17" si="4">G17/$D17*1000000</f>
        <v>27.694197555000461</v>
      </c>
      <c r="M17" s="104">
        <f t="shared" si="4"/>
        <v>158.20310353294013</v>
      </c>
      <c r="P17" s="107"/>
      <c r="Q17" s="108"/>
      <c r="R17" s="108"/>
    </row>
    <row r="18" spans="2:19" x14ac:dyDescent="0.25">
      <c r="B18" t="s">
        <v>303</v>
      </c>
      <c r="C18" s="87">
        <v>8491586</v>
      </c>
      <c r="D18" s="87">
        <v>10701777</v>
      </c>
      <c r="E18" s="87"/>
      <c r="F18" s="100">
        <v>100</v>
      </c>
      <c r="G18" s="100">
        <v>1</v>
      </c>
      <c r="H18" s="100">
        <v>227</v>
      </c>
      <c r="J18" s="87"/>
      <c r="K18" s="104">
        <f t="shared" ref="K18:K22" si="5">F18/$D18*1000000</f>
        <v>9.3442425496251698</v>
      </c>
      <c r="L18" s="104">
        <f t="shared" ref="L18:L22" si="6">G18/$D18*1000000</f>
        <v>9.3442425496251702E-2</v>
      </c>
      <c r="M18" s="104">
        <f t="shared" ref="M18:M22" si="7">H18/$D18*1000000</f>
        <v>21.211430587649136</v>
      </c>
      <c r="P18" s="108"/>
      <c r="Q18" s="108"/>
      <c r="R18" s="108"/>
    </row>
    <row r="19" spans="2:19" x14ac:dyDescent="0.25">
      <c r="B19" t="s">
        <v>234</v>
      </c>
      <c r="C19" s="87">
        <v>4549795</v>
      </c>
      <c r="D19" s="87">
        <v>5840045</v>
      </c>
      <c r="E19" s="87"/>
      <c r="F19" s="100">
        <v>140</v>
      </c>
      <c r="G19" s="100">
        <v>34</v>
      </c>
      <c r="H19" s="100">
        <v>280</v>
      </c>
      <c r="J19" s="87"/>
      <c r="K19" s="104">
        <f t="shared" si="5"/>
        <v>23.972418020751551</v>
      </c>
      <c r="L19" s="104">
        <f t="shared" si="6"/>
        <v>5.8218729478968054</v>
      </c>
      <c r="M19" s="104">
        <f t="shared" si="7"/>
        <v>47.944836041503102</v>
      </c>
      <c r="P19" s="108"/>
      <c r="Q19" s="108"/>
      <c r="R19" s="108"/>
    </row>
    <row r="20" spans="2:19" x14ac:dyDescent="0.25">
      <c r="B20" t="s">
        <v>69</v>
      </c>
      <c r="C20" s="87">
        <v>38201070</v>
      </c>
      <c r="D20" s="87">
        <v>47398695</v>
      </c>
      <c r="E20" s="87"/>
      <c r="F20" s="100">
        <v>2591</v>
      </c>
      <c r="G20" s="100">
        <v>1003</v>
      </c>
      <c r="H20" s="100">
        <v>4193</v>
      </c>
      <c r="J20" s="87"/>
      <c r="K20" s="104">
        <f t="shared" si="5"/>
        <v>54.663952245942639</v>
      </c>
      <c r="L20" s="104">
        <f t="shared" si="6"/>
        <v>21.160920147696046</v>
      </c>
      <c r="M20" s="104">
        <f t="shared" si="7"/>
        <v>88.462351125911795</v>
      </c>
      <c r="P20" s="108"/>
      <c r="Q20" s="108"/>
      <c r="R20" s="108"/>
    </row>
    <row r="21" spans="2:19" x14ac:dyDescent="0.25">
      <c r="B21" t="s">
        <v>248</v>
      </c>
      <c r="C21" s="87">
        <v>7211927</v>
      </c>
      <c r="D21" s="87">
        <v>8932664</v>
      </c>
      <c r="E21" s="87"/>
      <c r="F21" s="100">
        <v>0</v>
      </c>
      <c r="G21" s="100">
        <v>0</v>
      </c>
      <c r="H21" s="100">
        <v>0</v>
      </c>
      <c r="J21" s="87"/>
      <c r="K21" s="104">
        <f t="shared" si="5"/>
        <v>0</v>
      </c>
      <c r="L21" s="104">
        <f t="shared" si="6"/>
        <v>0</v>
      </c>
      <c r="M21" s="104">
        <f t="shared" si="7"/>
        <v>0</v>
      </c>
      <c r="P21" s="107"/>
      <c r="Q21" s="108"/>
      <c r="R21" s="108"/>
    </row>
    <row r="22" spans="2:19" x14ac:dyDescent="0.25">
      <c r="B22" t="s">
        <v>51</v>
      </c>
      <c r="C22" s="87">
        <v>4153579</v>
      </c>
      <c r="D22" s="87">
        <v>5391369</v>
      </c>
      <c r="E22" s="87"/>
      <c r="F22" s="100">
        <v>243</v>
      </c>
      <c r="G22" s="100">
        <v>77</v>
      </c>
      <c r="H22" s="100">
        <v>416</v>
      </c>
      <c r="J22" s="87"/>
      <c r="K22" s="104">
        <f t="shared" si="5"/>
        <v>45.072040144163758</v>
      </c>
      <c r="L22" s="104">
        <f t="shared" si="6"/>
        <v>14.282086794652713</v>
      </c>
      <c r="M22" s="104">
        <f t="shared" si="7"/>
        <v>77.160365020461413</v>
      </c>
      <c r="P22" s="108"/>
      <c r="Q22" s="108"/>
      <c r="R22" s="108"/>
    </row>
    <row r="23" spans="2:19" x14ac:dyDescent="0.25">
      <c r="C23" s="87"/>
      <c r="D23" s="87"/>
      <c r="E23" s="87"/>
    </row>
    <row r="25" spans="2:19" x14ac:dyDescent="0.25">
      <c r="B25" s="99" t="s">
        <v>396</v>
      </c>
      <c r="C25" s="81"/>
      <c r="D25" s="81"/>
      <c r="E25" s="81"/>
      <c r="F25" s="81"/>
    </row>
    <row r="26" spans="2:19" x14ac:dyDescent="0.25">
      <c r="B26" s="106"/>
      <c r="F26" s="1" t="s">
        <v>386</v>
      </c>
      <c r="G26" s="1"/>
      <c r="H26" s="1"/>
      <c r="K26" s="1" t="s">
        <v>393</v>
      </c>
      <c r="L26" s="1"/>
      <c r="M26" s="1"/>
    </row>
    <row r="27" spans="2:19" x14ac:dyDescent="0.25">
      <c r="B27" s="106"/>
      <c r="C27" s="87" t="s">
        <v>394</v>
      </c>
      <c r="D27" t="s">
        <v>395</v>
      </c>
      <c r="F27" s="1" t="s">
        <v>387</v>
      </c>
      <c r="G27" s="1" t="s">
        <v>388</v>
      </c>
      <c r="H27" s="1" t="s">
        <v>389</v>
      </c>
      <c r="K27" s="1" t="s">
        <v>387</v>
      </c>
      <c r="L27" s="1" t="s">
        <v>388</v>
      </c>
      <c r="M27" s="1" t="s">
        <v>389</v>
      </c>
    </row>
    <row r="28" spans="2:19" x14ac:dyDescent="0.25">
      <c r="B28" t="s">
        <v>72</v>
      </c>
      <c r="C28">
        <v>114216</v>
      </c>
      <c r="D28" s="87">
        <v>11554767</v>
      </c>
      <c r="F28" s="104">
        <v>3282</v>
      </c>
      <c r="G28" s="100">
        <v>0</v>
      </c>
      <c r="H28" s="100">
        <v>6390</v>
      </c>
      <c r="K28" s="104">
        <f>F28/$D28*1000000</f>
        <v>284.03861367347349</v>
      </c>
      <c r="L28" s="104">
        <f>G28/$D28*1000000</f>
        <v>0</v>
      </c>
      <c r="M28" s="104">
        <f>H28/$D28*1000000</f>
        <v>553.01850742641545</v>
      </c>
      <c r="O28" s="110"/>
      <c r="P28" s="110"/>
      <c r="Q28" s="110"/>
      <c r="R28" s="110"/>
      <c r="S28" s="12"/>
    </row>
    <row r="29" spans="2:19" x14ac:dyDescent="0.25">
      <c r="B29" t="s">
        <v>47</v>
      </c>
      <c r="C29">
        <v>769380</v>
      </c>
      <c r="D29">
        <v>83155031</v>
      </c>
      <c r="F29" s="104">
        <v>22923</v>
      </c>
      <c r="G29" s="100">
        <v>0</v>
      </c>
      <c r="H29" s="104">
        <v>41516</v>
      </c>
      <c r="K29" s="104">
        <f t="shared" ref="K29:K35" si="8">F29/$D29*1000000</f>
        <v>275.66582231206189</v>
      </c>
      <c r="L29" s="104">
        <f t="shared" ref="L29:M29" si="9">G29/$D29*1000000</f>
        <v>0</v>
      </c>
      <c r="M29" s="104">
        <f t="shared" si="9"/>
        <v>499.26023116989762</v>
      </c>
      <c r="O29" s="110"/>
      <c r="P29" s="110"/>
      <c r="Q29" s="110"/>
      <c r="R29" s="110"/>
      <c r="S29" s="12"/>
    </row>
    <row r="30" spans="2:19" x14ac:dyDescent="0.25">
      <c r="B30" t="s">
        <v>63</v>
      </c>
      <c r="C30">
        <v>85228</v>
      </c>
      <c r="D30">
        <v>10678632</v>
      </c>
      <c r="F30" s="104">
        <v>1677</v>
      </c>
      <c r="G30" s="100">
        <v>0</v>
      </c>
      <c r="H30" s="100">
        <v>3298</v>
      </c>
      <c r="K30" s="104">
        <f t="shared" si="8"/>
        <v>157.04258747749714</v>
      </c>
      <c r="L30" s="104">
        <f t="shared" ref="L30:M35" si="10">G30/$D30*1000000</f>
        <v>0</v>
      </c>
      <c r="M30" s="104">
        <f t="shared" si="10"/>
        <v>308.84105754370034</v>
      </c>
      <c r="O30" s="110"/>
      <c r="P30" s="110"/>
      <c r="Q30" s="110"/>
      <c r="R30" s="110"/>
      <c r="S30" s="12"/>
    </row>
    <row r="31" spans="2:19" x14ac:dyDescent="0.25">
      <c r="B31" t="s">
        <v>69</v>
      </c>
      <c r="C31">
        <v>340976</v>
      </c>
      <c r="D31" s="87">
        <v>47398695</v>
      </c>
      <c r="F31" s="104">
        <v>2722</v>
      </c>
      <c r="G31" s="100">
        <v>0</v>
      </c>
      <c r="H31" s="100">
        <v>6231</v>
      </c>
      <c r="K31" s="104">
        <f t="shared" si="8"/>
        <v>57.427741417775323</v>
      </c>
      <c r="L31" s="104">
        <f t="shared" si="10"/>
        <v>0</v>
      </c>
      <c r="M31" s="104">
        <f t="shared" si="10"/>
        <v>131.45931549381262</v>
      </c>
      <c r="O31" s="110"/>
      <c r="P31" s="110"/>
      <c r="Q31" s="110"/>
      <c r="R31" s="110"/>
      <c r="S31" s="12"/>
    </row>
    <row r="32" spans="2:19" x14ac:dyDescent="0.25">
      <c r="B32" t="s">
        <v>54</v>
      </c>
      <c r="C32">
        <v>690466</v>
      </c>
      <c r="D32">
        <v>67656682</v>
      </c>
      <c r="F32" s="104">
        <v>29552</v>
      </c>
      <c r="G32" s="100">
        <v>0</v>
      </c>
      <c r="H32" s="100">
        <v>52971</v>
      </c>
      <c r="K32" s="104">
        <f t="shared" si="8"/>
        <v>436.79351582745363</v>
      </c>
      <c r="L32" s="104">
        <f t="shared" si="10"/>
        <v>0</v>
      </c>
      <c r="M32" s="104">
        <f t="shared" si="10"/>
        <v>782.93818783486904</v>
      </c>
      <c r="O32" s="110"/>
      <c r="P32" s="110"/>
      <c r="Q32" s="110"/>
      <c r="R32" s="110"/>
      <c r="S32" s="12"/>
    </row>
    <row r="33" spans="1:19" x14ac:dyDescent="0.25">
      <c r="B33" t="s">
        <v>60</v>
      </c>
      <c r="C33">
        <v>18734</v>
      </c>
      <c r="D33">
        <v>2108977</v>
      </c>
      <c r="F33" s="104">
        <v>267</v>
      </c>
      <c r="G33" s="100">
        <v>0</v>
      </c>
      <c r="H33" s="100">
        <v>565</v>
      </c>
      <c r="K33" s="104">
        <f t="shared" si="8"/>
        <v>126.60166516751961</v>
      </c>
      <c r="L33" s="104">
        <f t="shared" si="10"/>
        <v>0</v>
      </c>
      <c r="M33" s="104">
        <f t="shared" si="10"/>
        <v>267.90240007359017</v>
      </c>
      <c r="O33" s="110"/>
      <c r="P33" s="110"/>
      <c r="Q33" s="110"/>
      <c r="R33" s="110"/>
      <c r="S33" s="12"/>
    </row>
    <row r="34" spans="1:19" x14ac:dyDescent="0.25">
      <c r="B34" t="s">
        <v>57</v>
      </c>
      <c r="C34">
        <v>57110</v>
      </c>
      <c r="D34">
        <v>5459781</v>
      </c>
      <c r="F34" s="104">
        <v>471</v>
      </c>
      <c r="G34" s="100">
        <v>0</v>
      </c>
      <c r="H34" s="104">
        <v>1000</v>
      </c>
      <c r="K34" s="104">
        <f t="shared" si="8"/>
        <v>86.267196431505226</v>
      </c>
      <c r="L34" s="104">
        <f t="shared" si="10"/>
        <v>0</v>
      </c>
      <c r="M34" s="104">
        <f t="shared" si="10"/>
        <v>183.15752957856733</v>
      </c>
      <c r="O34" s="110"/>
      <c r="P34" s="110"/>
      <c r="Q34" s="110"/>
      <c r="R34" s="110"/>
      <c r="S34" s="12"/>
    </row>
    <row r="35" spans="1:19" x14ac:dyDescent="0.25">
      <c r="B35" t="s">
        <v>66</v>
      </c>
      <c r="C35">
        <v>113589</v>
      </c>
      <c r="D35">
        <v>10379295</v>
      </c>
      <c r="F35" s="104">
        <v>3664</v>
      </c>
      <c r="G35" s="100">
        <v>0</v>
      </c>
      <c r="H35" s="100">
        <v>6880</v>
      </c>
      <c r="K35" s="104">
        <f t="shared" si="8"/>
        <v>353.01048866999156</v>
      </c>
      <c r="L35" s="104">
        <f t="shared" si="10"/>
        <v>0</v>
      </c>
      <c r="M35" s="104">
        <f t="shared" si="10"/>
        <v>662.85812283011512</v>
      </c>
      <c r="O35" s="110"/>
      <c r="P35" s="110"/>
      <c r="Q35" s="110"/>
      <c r="R35" s="110"/>
      <c r="S35" s="12"/>
    </row>
    <row r="36" spans="1:19" x14ac:dyDescent="0.25">
      <c r="B36" t="s">
        <v>51</v>
      </c>
      <c r="C36">
        <v>53134</v>
      </c>
      <c r="D36" s="87">
        <v>5391369</v>
      </c>
      <c r="F36" s="104">
        <v>2282</v>
      </c>
      <c r="G36" s="100">
        <v>0</v>
      </c>
      <c r="H36" s="100">
        <v>4247</v>
      </c>
      <c r="K36" s="104">
        <f t="shared" ref="K36:K40" si="11">F36/$D36*1000000</f>
        <v>423.26911773243495</v>
      </c>
      <c r="L36" s="104">
        <f t="shared" ref="L36:L40" si="12">G36/$D36*1000000</f>
        <v>0</v>
      </c>
      <c r="M36" s="104">
        <f t="shared" ref="M36:M40" si="13">H36/$D36*1000000</f>
        <v>787.74055346610487</v>
      </c>
      <c r="O36" s="110"/>
      <c r="P36" s="110"/>
      <c r="Q36" s="110"/>
      <c r="R36" s="110"/>
      <c r="S36" s="12"/>
    </row>
    <row r="38" spans="1:19" x14ac:dyDescent="0.25">
      <c r="B38" t="s">
        <v>248</v>
      </c>
      <c r="C38">
        <v>81970</v>
      </c>
      <c r="D38" s="87">
        <v>8932664</v>
      </c>
      <c r="F38" s="100">
        <v>2099</v>
      </c>
      <c r="G38" s="100">
        <v>0</v>
      </c>
      <c r="H38" s="100">
        <v>3819</v>
      </c>
      <c r="K38" s="104">
        <f t="shared" si="11"/>
        <v>234.98029255326296</v>
      </c>
      <c r="L38" s="104">
        <f t="shared" si="12"/>
        <v>0</v>
      </c>
      <c r="M38" s="104">
        <f t="shared" si="13"/>
        <v>427.53203299709918</v>
      </c>
    </row>
    <row r="39" spans="1:19" x14ac:dyDescent="0.25">
      <c r="B39" t="s">
        <v>57</v>
      </c>
      <c r="C39">
        <v>57110</v>
      </c>
      <c r="D39">
        <v>5459781</v>
      </c>
      <c r="F39" s="100">
        <v>1230</v>
      </c>
      <c r="G39" s="100">
        <v>0</v>
      </c>
      <c r="H39" s="100">
        <v>2133</v>
      </c>
      <c r="K39" s="104">
        <f t="shared" si="11"/>
        <v>225.28376138163785</v>
      </c>
      <c r="L39" s="104">
        <f t="shared" si="12"/>
        <v>0</v>
      </c>
      <c r="M39" s="104">
        <f t="shared" si="13"/>
        <v>390.67501059108417</v>
      </c>
    </row>
    <row r="40" spans="1:19" x14ac:dyDescent="0.25">
      <c r="B40" t="s">
        <v>72</v>
      </c>
      <c r="C40">
        <v>114216</v>
      </c>
      <c r="D40" s="87">
        <v>11554767</v>
      </c>
      <c r="F40" s="100">
        <v>5320</v>
      </c>
      <c r="G40" s="100">
        <v>0</v>
      </c>
      <c r="H40" s="100">
        <v>9065</v>
      </c>
      <c r="K40" s="104">
        <f t="shared" si="11"/>
        <v>460.41603435188267</v>
      </c>
      <c r="L40" s="104">
        <f t="shared" si="12"/>
        <v>0</v>
      </c>
      <c r="M40" s="104">
        <f t="shared" si="13"/>
        <v>784.52469011274741</v>
      </c>
    </row>
    <row r="43" spans="1:19" x14ac:dyDescent="0.25">
      <c r="B43" s="99" t="s">
        <v>397</v>
      </c>
      <c r="C43" s="81"/>
      <c r="D43" s="81"/>
      <c r="E43" s="81"/>
      <c r="F43" s="81"/>
      <c r="G43" s="81"/>
    </row>
    <row r="44" spans="1:19" x14ac:dyDescent="0.25">
      <c r="F44" s="1" t="s">
        <v>386</v>
      </c>
      <c r="G44" s="1"/>
      <c r="H44" s="1"/>
      <c r="K44" s="1" t="s">
        <v>393</v>
      </c>
      <c r="L44" s="1"/>
      <c r="M44" s="1"/>
    </row>
    <row r="45" spans="1:19" x14ac:dyDescent="0.25">
      <c r="A45" s="11"/>
      <c r="B45" s="109"/>
      <c r="C45" s="87" t="s">
        <v>394</v>
      </c>
      <c r="D45" t="s">
        <v>395</v>
      </c>
      <c r="E45" s="11"/>
      <c r="F45" s="1" t="s">
        <v>387</v>
      </c>
      <c r="G45" s="1" t="s">
        <v>388</v>
      </c>
      <c r="H45" s="1" t="s">
        <v>389</v>
      </c>
      <c r="K45" s="1" t="s">
        <v>387</v>
      </c>
      <c r="L45" s="1" t="s">
        <v>388</v>
      </c>
      <c r="M45" s="1" t="s">
        <v>389</v>
      </c>
    </row>
    <row r="46" spans="1:19" x14ac:dyDescent="0.25">
      <c r="A46" s="11"/>
      <c r="B46" t="s">
        <v>72</v>
      </c>
      <c r="C46">
        <v>114216</v>
      </c>
      <c r="D46" s="87">
        <v>11554767</v>
      </c>
      <c r="E46" s="11"/>
      <c r="F46" s="112">
        <v>1195</v>
      </c>
      <c r="G46" s="125">
        <v>0</v>
      </c>
      <c r="H46" s="125">
        <v>2328</v>
      </c>
      <c r="K46" s="104">
        <f>F46/$D46*1000000</f>
        <v>103.42051899445484</v>
      </c>
      <c r="L46" s="104">
        <f t="shared" ref="L46:M46" si="14">G46/$D46*1000000</f>
        <v>0</v>
      </c>
      <c r="M46" s="104">
        <f t="shared" si="14"/>
        <v>201.47528721262836</v>
      </c>
      <c r="O46" s="6"/>
      <c r="P46" s="6"/>
      <c r="Q46" s="129"/>
    </row>
    <row r="47" spans="1:19" x14ac:dyDescent="0.25">
      <c r="A47" s="11"/>
      <c r="B47" t="s">
        <v>47</v>
      </c>
      <c r="C47">
        <v>769380</v>
      </c>
      <c r="D47" s="87">
        <v>83155031</v>
      </c>
      <c r="E47" s="11"/>
      <c r="F47" s="112">
        <v>8987.6406292882784</v>
      </c>
      <c r="G47" s="125">
        <v>0</v>
      </c>
      <c r="H47" s="125">
        <v>16278</v>
      </c>
      <c r="K47" s="104">
        <f t="shared" ref="K47:K58" si="15">F47/$D47*1000000</f>
        <v>108.08294484657553</v>
      </c>
      <c r="L47" s="104">
        <f t="shared" ref="L47:L58" si="16">G47/$D47*1000000</f>
        <v>0</v>
      </c>
      <c r="M47" s="104">
        <f t="shared" ref="M47:M58" si="17">H47/$D47*1000000</f>
        <v>195.75484254223898</v>
      </c>
      <c r="O47" s="6"/>
      <c r="P47" s="6"/>
    </row>
    <row r="48" spans="1:19" x14ac:dyDescent="0.25">
      <c r="A48" s="11"/>
      <c r="B48" t="s">
        <v>63</v>
      </c>
      <c r="C48">
        <v>85228</v>
      </c>
      <c r="D48" s="87">
        <v>10678632</v>
      </c>
      <c r="E48" s="11"/>
      <c r="F48" s="112">
        <v>762</v>
      </c>
      <c r="G48" s="125">
        <v>0</v>
      </c>
      <c r="H48" s="125">
        <v>1498</v>
      </c>
      <c r="K48" s="104">
        <f t="shared" si="15"/>
        <v>71.357454775106035</v>
      </c>
      <c r="L48" s="104">
        <f t="shared" si="16"/>
        <v>0</v>
      </c>
      <c r="M48" s="104">
        <f t="shared" si="17"/>
        <v>140.28014075211129</v>
      </c>
      <c r="O48" s="6"/>
      <c r="P48" s="6"/>
    </row>
    <row r="49" spans="1:16" x14ac:dyDescent="0.25">
      <c r="A49" s="11"/>
      <c r="B49" t="s">
        <v>69</v>
      </c>
      <c r="C49">
        <v>340976</v>
      </c>
      <c r="D49" s="87">
        <v>47398695</v>
      </c>
      <c r="E49" s="11"/>
      <c r="F49" s="112">
        <v>1204</v>
      </c>
      <c r="G49" s="125">
        <v>0</v>
      </c>
      <c r="H49" s="125">
        <v>2756</v>
      </c>
      <c r="K49" s="104">
        <f t="shared" si="15"/>
        <v>25.401543228141616</v>
      </c>
      <c r="L49" s="104">
        <f t="shared" si="16"/>
        <v>0</v>
      </c>
      <c r="M49" s="104">
        <f t="shared" si="17"/>
        <v>58.145060744815865</v>
      </c>
      <c r="O49" s="6"/>
      <c r="P49" s="6"/>
    </row>
    <row r="50" spans="1:16" x14ac:dyDescent="0.25">
      <c r="A50" s="11"/>
      <c r="B50" t="s">
        <v>54</v>
      </c>
      <c r="C50">
        <v>690466</v>
      </c>
      <c r="D50" s="87">
        <v>67656682</v>
      </c>
      <c r="E50" s="11"/>
      <c r="F50" s="126">
        <v>10205</v>
      </c>
      <c r="G50" s="125">
        <v>0</v>
      </c>
      <c r="H50" s="125">
        <v>18292</v>
      </c>
      <c r="K50" s="104">
        <f t="shared" si="15"/>
        <v>150.83506459864526</v>
      </c>
      <c r="L50" s="104">
        <f t="shared" si="16"/>
        <v>0</v>
      </c>
      <c r="M50" s="104">
        <f t="shared" si="17"/>
        <v>270.36501730900727</v>
      </c>
      <c r="O50" s="6"/>
      <c r="P50" s="6"/>
    </row>
    <row r="51" spans="1:16" x14ac:dyDescent="0.25">
      <c r="A51" s="11"/>
      <c r="B51" t="s">
        <v>60</v>
      </c>
      <c r="C51">
        <v>18734</v>
      </c>
      <c r="D51" s="87">
        <v>2108977</v>
      </c>
      <c r="E51" s="11"/>
      <c r="F51" s="126">
        <v>134</v>
      </c>
      <c r="G51" s="125">
        <v>0</v>
      </c>
      <c r="H51" s="125">
        <v>284</v>
      </c>
      <c r="K51" s="104">
        <f t="shared" si="15"/>
        <v>63.537914353736426</v>
      </c>
      <c r="L51" s="104">
        <f t="shared" si="16"/>
        <v>0</v>
      </c>
      <c r="M51" s="104">
        <f t="shared" si="17"/>
        <v>134.66244534672498</v>
      </c>
      <c r="O51" s="6"/>
      <c r="P51" s="6"/>
    </row>
    <row r="52" spans="1:16" x14ac:dyDescent="0.25">
      <c r="A52" s="11"/>
      <c r="B52" t="s">
        <v>57</v>
      </c>
      <c r="C52">
        <v>57110</v>
      </c>
      <c r="D52" s="87">
        <v>5459781</v>
      </c>
      <c r="E52" s="11"/>
      <c r="F52" s="126">
        <v>282</v>
      </c>
      <c r="G52" s="125">
        <v>0</v>
      </c>
      <c r="H52" s="125">
        <v>598</v>
      </c>
      <c r="K52" s="104">
        <f t="shared" si="15"/>
        <v>51.650423341155992</v>
      </c>
      <c r="L52" s="104">
        <f t="shared" si="16"/>
        <v>0</v>
      </c>
      <c r="M52" s="104">
        <f t="shared" si="17"/>
        <v>109.52820268798327</v>
      </c>
      <c r="O52" s="6"/>
      <c r="P52" s="6"/>
    </row>
    <row r="53" spans="1:16" x14ac:dyDescent="0.25">
      <c r="A53" s="11"/>
      <c r="B53" t="s">
        <v>66</v>
      </c>
      <c r="C53">
        <v>113589</v>
      </c>
      <c r="D53" s="87">
        <v>10379295</v>
      </c>
      <c r="E53" s="11"/>
      <c r="F53" s="126">
        <v>1280</v>
      </c>
      <c r="G53" s="125">
        <v>0</v>
      </c>
      <c r="H53" s="125">
        <v>2403</v>
      </c>
      <c r="K53" s="104">
        <f t="shared" si="15"/>
        <v>123.3224414567656</v>
      </c>
      <c r="L53" s="104">
        <f t="shared" si="16"/>
        <v>0</v>
      </c>
      <c r="M53" s="104">
        <f t="shared" si="17"/>
        <v>231.51861470359981</v>
      </c>
      <c r="O53" s="6"/>
      <c r="P53" s="6"/>
    </row>
    <row r="54" spans="1:16" x14ac:dyDescent="0.25">
      <c r="A54" s="11"/>
      <c r="B54" t="s">
        <v>51</v>
      </c>
      <c r="C54">
        <v>53134</v>
      </c>
      <c r="D54" s="87">
        <v>5391369</v>
      </c>
      <c r="E54" s="11"/>
      <c r="F54" s="126">
        <v>682</v>
      </c>
      <c r="G54" s="125">
        <v>0</v>
      </c>
      <c r="H54" s="125">
        <v>1270</v>
      </c>
      <c r="K54" s="104">
        <f t="shared" si="15"/>
        <v>126.4984830383526</v>
      </c>
      <c r="L54" s="104">
        <f t="shared" si="16"/>
        <v>0</v>
      </c>
      <c r="M54" s="104">
        <f t="shared" si="17"/>
        <v>235.56169128842785</v>
      </c>
      <c r="O54" s="6"/>
      <c r="P54" s="6"/>
    </row>
    <row r="55" spans="1:16" x14ac:dyDescent="0.25">
      <c r="A55" s="11"/>
      <c r="D55" s="87"/>
      <c r="E55" s="11"/>
      <c r="F55" s="11"/>
      <c r="G55" s="125"/>
      <c r="K55" s="104"/>
      <c r="L55" s="104"/>
      <c r="M55" s="104"/>
      <c r="O55" s="6"/>
      <c r="P55" s="6"/>
    </row>
    <row r="56" spans="1:16" x14ac:dyDescent="0.25">
      <c r="A56" s="11"/>
      <c r="B56" t="s">
        <v>248</v>
      </c>
      <c r="C56">
        <v>81970</v>
      </c>
      <c r="D56" s="87">
        <v>8932664</v>
      </c>
      <c r="E56" s="11"/>
      <c r="F56" s="126">
        <v>785</v>
      </c>
      <c r="G56" s="125">
        <v>0</v>
      </c>
      <c r="H56" s="125">
        <v>1427</v>
      </c>
      <c r="K56" s="104">
        <f t="shared" si="15"/>
        <v>87.879718749076432</v>
      </c>
      <c r="L56" s="104">
        <f t="shared" si="16"/>
        <v>0</v>
      </c>
      <c r="M56" s="104">
        <f t="shared" si="17"/>
        <v>159.75077535660134</v>
      </c>
      <c r="O56" s="6"/>
      <c r="P56" s="6"/>
    </row>
    <row r="57" spans="1:16" x14ac:dyDescent="0.25">
      <c r="A57" s="11"/>
      <c r="B57" t="s">
        <v>57</v>
      </c>
      <c r="C57">
        <v>57110</v>
      </c>
      <c r="D57" s="87">
        <v>5459781</v>
      </c>
      <c r="E57" s="11"/>
      <c r="F57" s="126">
        <v>735</v>
      </c>
      <c r="G57" s="125">
        <v>0</v>
      </c>
      <c r="H57" s="125">
        <v>1274</v>
      </c>
      <c r="K57" s="104">
        <f t="shared" si="15"/>
        <v>134.62078424024699</v>
      </c>
      <c r="L57" s="104">
        <f t="shared" si="16"/>
        <v>0</v>
      </c>
      <c r="M57" s="104">
        <f t="shared" si="17"/>
        <v>233.34269268309478</v>
      </c>
      <c r="O57" s="6"/>
      <c r="P57" s="6"/>
    </row>
    <row r="58" spans="1:16" x14ac:dyDescent="0.25">
      <c r="A58" s="11"/>
      <c r="B58" t="s">
        <v>72</v>
      </c>
      <c r="C58">
        <v>114216</v>
      </c>
      <c r="D58" s="87">
        <v>11554767</v>
      </c>
      <c r="E58" s="11"/>
      <c r="F58" s="126">
        <v>1938</v>
      </c>
      <c r="G58" s="125">
        <v>0</v>
      </c>
      <c r="H58" s="125">
        <v>3302</v>
      </c>
      <c r="K58" s="104">
        <f t="shared" si="15"/>
        <v>167.72298394247153</v>
      </c>
      <c r="L58" s="104">
        <f t="shared" si="16"/>
        <v>0</v>
      </c>
      <c r="M58" s="104">
        <f t="shared" si="17"/>
        <v>285.76950102066098</v>
      </c>
      <c r="O58" s="6"/>
      <c r="P58" s="6"/>
    </row>
    <row r="59" spans="1:16" x14ac:dyDescent="0.25">
      <c r="A59" s="11"/>
      <c r="B59" s="11"/>
      <c r="C59" s="11"/>
      <c r="D59" s="11"/>
      <c r="E59" s="11"/>
      <c r="F59" s="11"/>
      <c r="G59" s="11"/>
    </row>
    <row r="60" spans="1:16" x14ac:dyDescent="0.25">
      <c r="A60" s="11"/>
      <c r="B60" s="11"/>
      <c r="C60" s="11"/>
      <c r="D60" s="11"/>
      <c r="E60" s="11"/>
      <c r="F60" s="11"/>
      <c r="G60" s="11"/>
    </row>
    <row r="61" spans="1:16" x14ac:dyDescent="0.25">
      <c r="A61" s="11"/>
      <c r="B61" s="122" t="s">
        <v>118</v>
      </c>
      <c r="C61" s="11"/>
      <c r="D61" s="11"/>
      <c r="E61" s="11"/>
      <c r="F61" s="11"/>
      <c r="G61" s="11"/>
    </row>
    <row r="62" spans="1:16" ht="63" customHeight="1" x14ac:dyDescent="0.25">
      <c r="B62" s="11"/>
      <c r="C62" s="131" t="s">
        <v>403</v>
      </c>
      <c r="D62" s="132" t="s">
        <v>88</v>
      </c>
      <c r="E62" s="133" t="s">
        <v>405</v>
      </c>
      <c r="F62" s="132" t="s">
        <v>406</v>
      </c>
      <c r="G62" s="132" t="s">
        <v>118</v>
      </c>
      <c r="H62" s="133" t="s">
        <v>407</v>
      </c>
    </row>
    <row r="63" spans="1:16" x14ac:dyDescent="0.25">
      <c r="B63" s="11"/>
      <c r="C63" s="132" t="s">
        <v>404</v>
      </c>
      <c r="D63" s="132" t="s">
        <v>404</v>
      </c>
      <c r="E63" s="133"/>
      <c r="F63" s="132" t="s">
        <v>404</v>
      </c>
      <c r="G63" s="132" t="s">
        <v>404</v>
      </c>
      <c r="H63" s="133"/>
    </row>
    <row r="64" spans="1:16" x14ac:dyDescent="0.25">
      <c r="B64" s="130" t="s">
        <v>72</v>
      </c>
      <c r="C64" s="134">
        <f>F17</f>
        <v>1024</v>
      </c>
      <c r="D64" s="112" t="s">
        <v>408</v>
      </c>
      <c r="E64" s="112" t="s">
        <v>409</v>
      </c>
      <c r="F64" s="112">
        <f>F6</f>
        <v>91</v>
      </c>
      <c r="G64" s="126" t="s">
        <v>417</v>
      </c>
      <c r="H64" s="126" t="s">
        <v>418</v>
      </c>
    </row>
    <row r="65" spans="2:8" x14ac:dyDescent="0.25">
      <c r="B65" s="130" t="s">
        <v>233</v>
      </c>
      <c r="C65" s="134">
        <f t="shared" ref="C65:C69" si="18">F18</f>
        <v>100</v>
      </c>
      <c r="D65" s="134"/>
      <c r="E65" s="112"/>
      <c r="F65" s="112">
        <f t="shared" ref="F65:F69" si="19">F7</f>
        <v>28</v>
      </c>
      <c r="G65" s="112"/>
      <c r="H65" s="112"/>
    </row>
    <row r="66" spans="2:8" x14ac:dyDescent="0.25">
      <c r="B66" s="130" t="s">
        <v>234</v>
      </c>
      <c r="C66" s="134">
        <f t="shared" si="18"/>
        <v>140</v>
      </c>
      <c r="D66" s="134"/>
      <c r="E66" s="112"/>
      <c r="F66" s="112">
        <f t="shared" si="19"/>
        <v>52</v>
      </c>
      <c r="G66" s="112"/>
      <c r="H66" s="112"/>
    </row>
    <row r="67" spans="2:8" x14ac:dyDescent="0.25">
      <c r="B67" s="130" t="s">
        <v>69</v>
      </c>
      <c r="C67" s="134">
        <f t="shared" si="18"/>
        <v>2591</v>
      </c>
      <c r="D67" s="112">
        <f>F31</f>
        <v>2722</v>
      </c>
      <c r="E67" s="126">
        <v>1204</v>
      </c>
      <c r="F67" s="112">
        <f t="shared" si="19"/>
        <v>253</v>
      </c>
      <c r="G67" s="112">
        <f>SUM(C67,D67,F67)</f>
        <v>5566</v>
      </c>
      <c r="H67" s="112">
        <f>SUM(C67,E67,F67)</f>
        <v>4048</v>
      </c>
    </row>
    <row r="68" spans="2:8" x14ac:dyDescent="0.25">
      <c r="B68" s="130" t="s">
        <v>248</v>
      </c>
      <c r="C68" s="134">
        <f t="shared" si="18"/>
        <v>0</v>
      </c>
      <c r="D68" s="134">
        <f>F38</f>
        <v>2099</v>
      </c>
      <c r="E68" s="126">
        <v>785</v>
      </c>
      <c r="F68" s="112">
        <f t="shared" si="19"/>
        <v>0</v>
      </c>
      <c r="G68" s="112">
        <f t="shared" ref="G66:G76" si="20">SUM(C68,D68,F68)</f>
        <v>2099</v>
      </c>
      <c r="H68" s="112">
        <f t="shared" ref="H66:H76" si="21">SUM(C68,E68,F68)</f>
        <v>785</v>
      </c>
    </row>
    <row r="69" spans="2:8" x14ac:dyDescent="0.25">
      <c r="B69" s="130" t="s">
        <v>51</v>
      </c>
      <c r="C69" s="134">
        <f t="shared" si="18"/>
        <v>243</v>
      </c>
      <c r="D69" s="112">
        <f>F36</f>
        <v>2282</v>
      </c>
      <c r="E69" s="126">
        <v>682</v>
      </c>
      <c r="F69" s="112">
        <f t="shared" si="19"/>
        <v>70.678373100241103</v>
      </c>
      <c r="G69" s="112">
        <f t="shared" si="20"/>
        <v>2595.6783731002411</v>
      </c>
      <c r="H69" s="112">
        <f t="shared" si="21"/>
        <v>995.67837310024106</v>
      </c>
    </row>
    <row r="70" spans="2:8" x14ac:dyDescent="0.25">
      <c r="B70" s="130" t="s">
        <v>47</v>
      </c>
      <c r="C70" s="28"/>
      <c r="D70" s="112">
        <f>F29</f>
        <v>22923</v>
      </c>
      <c r="E70" s="126">
        <v>8988</v>
      </c>
      <c r="F70" s="135"/>
      <c r="G70" s="112"/>
      <c r="H70" s="112"/>
    </row>
    <row r="71" spans="2:8" x14ac:dyDescent="0.25">
      <c r="B71" s="130" t="s">
        <v>63</v>
      </c>
      <c r="C71" s="28"/>
      <c r="D71" s="112">
        <f>F30</f>
        <v>1677</v>
      </c>
      <c r="E71" s="126">
        <v>762</v>
      </c>
      <c r="F71" s="135"/>
      <c r="G71" s="112"/>
      <c r="H71" s="112"/>
    </row>
    <row r="72" spans="2:8" x14ac:dyDescent="0.25">
      <c r="B72" s="130" t="s">
        <v>54</v>
      </c>
      <c r="C72" s="28"/>
      <c r="D72" s="112">
        <f>F32</f>
        <v>29552</v>
      </c>
      <c r="E72" s="126">
        <v>10205</v>
      </c>
      <c r="F72" s="135"/>
      <c r="G72" s="112"/>
      <c r="H72" s="112"/>
    </row>
    <row r="73" spans="2:8" x14ac:dyDescent="0.25">
      <c r="B73" s="130" t="s">
        <v>60</v>
      </c>
      <c r="C73" s="28"/>
      <c r="D73" s="112">
        <f>F33</f>
        <v>267</v>
      </c>
      <c r="E73" s="126">
        <v>134</v>
      </c>
      <c r="F73" s="135"/>
      <c r="G73" s="112"/>
      <c r="H73" s="112"/>
    </row>
    <row r="74" spans="2:8" x14ac:dyDescent="0.25">
      <c r="B74" s="130" t="s">
        <v>57</v>
      </c>
      <c r="C74" s="28"/>
      <c r="D74" s="134" t="s">
        <v>419</v>
      </c>
      <c r="E74" s="126" t="s">
        <v>420</v>
      </c>
      <c r="F74" s="135"/>
      <c r="G74" s="134"/>
      <c r="H74" s="126"/>
    </row>
    <row r="75" spans="2:8" x14ac:dyDescent="0.25">
      <c r="B75" s="130" t="s">
        <v>66</v>
      </c>
      <c r="C75" s="28"/>
      <c r="D75" s="112">
        <f>F35</f>
        <v>3664</v>
      </c>
      <c r="E75" s="126">
        <v>1280</v>
      </c>
      <c r="F75" s="135"/>
      <c r="G75" s="112"/>
      <c r="H75" s="112"/>
    </row>
    <row r="76" spans="2:8" x14ac:dyDescent="0.25">
      <c r="B76" s="130" t="s">
        <v>51</v>
      </c>
      <c r="C76" s="28"/>
      <c r="D76" s="112">
        <f>F36</f>
        <v>2282</v>
      </c>
      <c r="E76" s="126">
        <v>682</v>
      </c>
      <c r="F76" s="28"/>
      <c r="G76" s="112"/>
      <c r="H76" s="112"/>
    </row>
    <row r="79" spans="2:8" ht="25.5" x14ac:dyDescent="0.25">
      <c r="B79" s="136" t="s">
        <v>410</v>
      </c>
    </row>
    <row r="80" spans="2:8" ht="38.25" x14ac:dyDescent="0.25">
      <c r="B80" s="11"/>
      <c r="C80" s="131" t="s">
        <v>403</v>
      </c>
      <c r="D80" s="132" t="s">
        <v>88</v>
      </c>
      <c r="E80" s="133" t="s">
        <v>405</v>
      </c>
      <c r="F80" s="132" t="s">
        <v>406</v>
      </c>
      <c r="G80" s="132" t="s">
        <v>118</v>
      </c>
      <c r="H80" s="133" t="s">
        <v>407</v>
      </c>
    </row>
    <row r="81" spans="2:8" x14ac:dyDescent="0.25">
      <c r="B81" s="11"/>
      <c r="C81" s="132" t="s">
        <v>404</v>
      </c>
      <c r="D81" s="132" t="s">
        <v>404</v>
      </c>
      <c r="E81" s="133"/>
      <c r="F81" s="132" t="s">
        <v>404</v>
      </c>
      <c r="G81" s="132" t="s">
        <v>404</v>
      </c>
      <c r="H81" s="133"/>
    </row>
    <row r="82" spans="2:8" x14ac:dyDescent="0.25">
      <c r="B82" s="130" t="s">
        <v>72</v>
      </c>
      <c r="C82" s="105">
        <f>K17</f>
        <v>88.621432176001477</v>
      </c>
      <c r="D82" s="137" t="s">
        <v>411</v>
      </c>
      <c r="E82" s="137" t="s">
        <v>413</v>
      </c>
      <c r="F82" s="105">
        <f>K6</f>
        <v>7.8755374297032557</v>
      </c>
      <c r="G82" s="137" t="s">
        <v>415</v>
      </c>
      <c r="H82" s="137" t="s">
        <v>416</v>
      </c>
    </row>
    <row r="83" spans="2:8" x14ac:dyDescent="0.25">
      <c r="B83" s="130" t="s">
        <v>233</v>
      </c>
      <c r="C83" s="105">
        <f t="shared" ref="C83:C87" si="22">K18</f>
        <v>9.3442425496251698</v>
      </c>
      <c r="D83" s="137"/>
      <c r="E83" s="137"/>
      <c r="F83" s="105">
        <f t="shared" ref="F83:F87" si="23">K7</f>
        <v>2.6163879138950477</v>
      </c>
      <c r="G83" s="137"/>
      <c r="H83" s="137"/>
    </row>
    <row r="84" spans="2:8" x14ac:dyDescent="0.25">
      <c r="B84" s="130" t="s">
        <v>234</v>
      </c>
      <c r="C84" s="105">
        <f t="shared" si="22"/>
        <v>23.972418020751551</v>
      </c>
      <c r="D84" s="137"/>
      <c r="E84" s="137"/>
      <c r="F84" s="105">
        <f t="shared" si="23"/>
        <v>8.9040409791362904</v>
      </c>
      <c r="G84" s="137"/>
      <c r="H84" s="137"/>
    </row>
    <row r="85" spans="2:8" x14ac:dyDescent="0.25">
      <c r="B85" s="130" t="s">
        <v>69</v>
      </c>
      <c r="C85" s="105">
        <f t="shared" si="22"/>
        <v>54.663952245942639</v>
      </c>
      <c r="D85" s="105">
        <f>K31</f>
        <v>57.427741417775323</v>
      </c>
      <c r="E85" s="105">
        <f>K49</f>
        <v>25.401543228141616</v>
      </c>
      <c r="F85" s="105">
        <f t="shared" si="23"/>
        <v>5.3376996982722842</v>
      </c>
      <c r="G85" s="105">
        <f>C85+D85+F85</f>
        <v>117.42939336199025</v>
      </c>
      <c r="H85" s="105">
        <f>C85+F85+E85</f>
        <v>85.403195172356533</v>
      </c>
    </row>
    <row r="86" spans="2:8" x14ac:dyDescent="0.25">
      <c r="B86" s="130" t="s">
        <v>248</v>
      </c>
      <c r="C86" s="105">
        <f t="shared" si="22"/>
        <v>0</v>
      </c>
      <c r="D86" s="105">
        <f>K38</f>
        <v>234.98029255326296</v>
      </c>
      <c r="E86" s="105">
        <f>K56</f>
        <v>87.879718749076432</v>
      </c>
      <c r="F86" s="105">
        <f t="shared" si="23"/>
        <v>0</v>
      </c>
      <c r="G86" s="105">
        <f t="shared" ref="G86:G87" si="24">C86+D86+F86</f>
        <v>234.98029255326296</v>
      </c>
      <c r="H86" s="105">
        <f t="shared" ref="H86:H87" si="25">C86+F86+E86</f>
        <v>87.879718749076432</v>
      </c>
    </row>
    <row r="87" spans="2:8" x14ac:dyDescent="0.25">
      <c r="B87" s="130" t="s">
        <v>51</v>
      </c>
      <c r="C87" s="105">
        <f t="shared" si="22"/>
        <v>45.072040144163758</v>
      </c>
      <c r="D87" s="105">
        <f>K36</f>
        <v>423.26911773243495</v>
      </c>
      <c r="E87" s="105">
        <f>K54</f>
        <v>126.4984830383526</v>
      </c>
      <c r="F87" s="105">
        <f t="shared" si="23"/>
        <v>13.109541027564818</v>
      </c>
      <c r="G87" s="105">
        <f t="shared" si="24"/>
        <v>481.45069890416352</v>
      </c>
      <c r="H87" s="105">
        <f t="shared" si="25"/>
        <v>184.68006421008118</v>
      </c>
    </row>
    <row r="88" spans="2:8" x14ac:dyDescent="0.25">
      <c r="B88" s="130" t="s">
        <v>47</v>
      </c>
      <c r="C88" s="137"/>
      <c r="D88" s="105">
        <f>K29</f>
        <v>275.66582231206189</v>
      </c>
      <c r="E88" s="105">
        <f>K47</f>
        <v>108.08294484657553</v>
      </c>
      <c r="F88" s="137"/>
      <c r="G88" s="137"/>
      <c r="H88" s="137"/>
    </row>
    <row r="89" spans="2:8" x14ac:dyDescent="0.25">
      <c r="B89" s="130" t="s">
        <v>63</v>
      </c>
      <c r="C89" s="137"/>
      <c r="D89" s="105">
        <f>K30</f>
        <v>157.04258747749714</v>
      </c>
      <c r="E89" s="105">
        <f>K48</f>
        <v>71.357454775106035</v>
      </c>
      <c r="F89" s="137"/>
      <c r="G89" s="137"/>
      <c r="H89" s="137"/>
    </row>
    <row r="90" spans="2:8" x14ac:dyDescent="0.25">
      <c r="B90" s="130" t="s">
        <v>54</v>
      </c>
      <c r="C90" s="137"/>
      <c r="D90" s="105">
        <f>K32</f>
        <v>436.79351582745363</v>
      </c>
      <c r="E90" s="105">
        <f>K49</f>
        <v>25.401543228141616</v>
      </c>
      <c r="F90" s="137"/>
      <c r="G90" s="137"/>
      <c r="H90" s="137"/>
    </row>
    <row r="91" spans="2:8" x14ac:dyDescent="0.25">
      <c r="B91" s="130" t="s">
        <v>60</v>
      </c>
      <c r="C91" s="137"/>
      <c r="D91" s="105">
        <f>K33</f>
        <v>126.60166516751961</v>
      </c>
      <c r="E91" s="105">
        <f>K51</f>
        <v>63.537914353736426</v>
      </c>
      <c r="F91" s="137"/>
      <c r="G91" s="137"/>
      <c r="H91" s="137"/>
    </row>
    <row r="92" spans="2:8" x14ac:dyDescent="0.25">
      <c r="B92" s="130" t="s">
        <v>57</v>
      </c>
      <c r="C92" s="137"/>
      <c r="D92" s="137" t="s">
        <v>412</v>
      </c>
      <c r="E92" s="137" t="s">
        <v>414</v>
      </c>
      <c r="F92" s="137"/>
      <c r="G92" s="137"/>
      <c r="H92" s="137"/>
    </row>
    <row r="93" spans="2:8" x14ac:dyDescent="0.25">
      <c r="B93" s="130" t="s">
        <v>66</v>
      </c>
      <c r="C93" s="137"/>
      <c r="D93" s="105">
        <f>K35</f>
        <v>353.01048866999156</v>
      </c>
      <c r="E93" s="105">
        <f>K53</f>
        <v>123.3224414567656</v>
      </c>
      <c r="F93" s="137"/>
      <c r="G93" s="137"/>
      <c r="H93" s="137"/>
    </row>
    <row r="94" spans="2:8" x14ac:dyDescent="0.25">
      <c r="B94" s="130" t="s">
        <v>51</v>
      </c>
      <c r="C94" s="137"/>
      <c r="D94" s="105">
        <f>K36</f>
        <v>423.26911773243495</v>
      </c>
      <c r="E94" s="105">
        <f>K54</f>
        <v>126.4984830383526</v>
      </c>
      <c r="F94" s="137"/>
      <c r="G94" s="137"/>
      <c r="H94" s="137"/>
    </row>
  </sheetData>
  <mergeCells count="4">
    <mergeCell ref="E62:E63"/>
    <mergeCell ref="H62:H63"/>
    <mergeCell ref="E80:E81"/>
    <mergeCell ref="H80:H8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D721CA0A481E48AE89AA8256F3CCEC" ma:contentTypeVersion="14" ma:contentTypeDescription="Ein neues Dokument erstellen." ma:contentTypeScope="" ma:versionID="34dbc39704a4aa288765c7baa38b4a69">
  <xsd:schema xmlns:xsd="http://www.w3.org/2001/XMLSchema" xmlns:xs="http://www.w3.org/2001/XMLSchema" xmlns:p="http://schemas.microsoft.com/office/2006/metadata/properties" xmlns:ns2="2369e19d-afd5-4c4b-9359-05565a9e7a6e" xmlns:ns3="f8a86d88-0edf-469b-b6c3-17028e86f05a" targetNamespace="http://schemas.microsoft.com/office/2006/metadata/properties" ma:root="true" ma:fieldsID="1f1e266d6d938ef7c56b6eadcc06e756" ns2:_="" ns3:_="">
    <xsd:import namespace="2369e19d-afd5-4c4b-9359-05565a9e7a6e"/>
    <xsd:import namespace="f8a86d88-0edf-469b-b6c3-17028e86f05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e19d-afd5-4c4b-9359-05565a9e7a6e" elementFormDefault="qualified">
    <xsd:import namespace="http://schemas.microsoft.com/office/2006/documentManagement/types"/>
    <xsd:import namespace="http://schemas.microsoft.com/office/infopath/2007/PartnerControls"/>
    <xsd:element name="Comments" ma:index="3" nillable="true" ma:displayName="Comments" ma:format="Dropdown" ma:internalName="Comments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86d88-0edf-469b-b6c3-17028e86f0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15bcb89-6bb5-4a0b-8860-d1351469b09e}" ma:internalName="TaxCatchAll" ma:readOnly="false" ma:showField="CatchAllData" ma:web="f8a86d88-0edf-469b-b6c3-17028e86f0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86d88-0edf-469b-b6c3-17028e86f05a" xsi:nil="true"/>
    <Comments xmlns="2369e19d-afd5-4c4b-9359-05565a9e7a6e" xsi:nil="true"/>
    <lcf76f155ced4ddcb4097134ff3c332f xmlns="2369e19d-afd5-4c4b-9359-05565a9e7a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E7316D-54DD-4511-8434-6B463C93CB0B}"/>
</file>

<file path=customXml/itemProps2.xml><?xml version="1.0" encoding="utf-8"?>
<ds:datastoreItem xmlns:ds="http://schemas.openxmlformats.org/officeDocument/2006/customXml" ds:itemID="{03BF0245-6419-4185-81CA-2ED52B2AC4AB}"/>
</file>

<file path=customXml/itemProps3.xml><?xml version="1.0" encoding="utf-8"?>
<ds:datastoreItem xmlns:ds="http://schemas.openxmlformats.org/officeDocument/2006/customXml" ds:itemID="{8870F958-15CB-46F3-962D-BB3CA401A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Exposure_HBM4EU</vt:lpstr>
      <vt:lpstr>Eurostat_pop_2021</vt:lpstr>
      <vt:lpstr>Euro per IQ point</vt:lpstr>
      <vt:lpstr>Hypertension</vt:lpstr>
      <vt:lpstr>SGA</vt:lpstr>
      <vt:lpstr>SGA_alternative_calculation</vt:lpstr>
      <vt:lpstr>Hospitalizations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Buekers Jurgen</dc:creator>
  <cp:lastModifiedBy>Jurgen Buekers</cp:lastModifiedBy>
  <dcterms:created xsi:type="dcterms:W3CDTF">2022-06-10T09:25:53Z</dcterms:created>
  <dcterms:modified xsi:type="dcterms:W3CDTF">2023-02-17T09:48:27Z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0x010100E7D721CA0A481E48AE89AA8256F3CCEC</vt:lpwstr>
  </property>
</Properties>
</file>